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8" windowHeight="8016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I199" i="1"/>
  <c r="F199"/>
  <c r="E199"/>
  <c r="D199"/>
  <c r="C199"/>
  <c r="H198"/>
  <c r="G198"/>
  <c r="J198" s="1"/>
  <c r="J197"/>
  <c r="I197"/>
  <c r="H197"/>
  <c r="G197"/>
  <c r="J196"/>
  <c r="G196"/>
  <c r="H196" s="1"/>
  <c r="H195"/>
  <c r="G195"/>
  <c r="J195" s="1"/>
  <c r="G194"/>
  <c r="H194" s="1"/>
  <c r="H193"/>
  <c r="G193"/>
  <c r="J193" s="1"/>
  <c r="G192"/>
  <c r="J192" s="1"/>
  <c r="H191"/>
  <c r="G191"/>
  <c r="J191" s="1"/>
  <c r="J190"/>
  <c r="G190"/>
  <c r="G199" s="1"/>
  <c r="J199" s="1"/>
  <c r="G186"/>
  <c r="G170"/>
  <c r="E170"/>
  <c r="F170" s="1"/>
  <c r="G169"/>
  <c r="H169" s="1"/>
  <c r="E169"/>
  <c r="D169"/>
  <c r="F169" s="1"/>
  <c r="G168"/>
  <c r="F168"/>
  <c r="E168"/>
  <c r="D168"/>
  <c r="G165"/>
  <c r="G164"/>
  <c r="G163"/>
  <c r="H159"/>
  <c r="G159"/>
  <c r="F159"/>
  <c r="E159"/>
  <c r="D159"/>
  <c r="E144"/>
  <c r="D144"/>
  <c r="E143"/>
  <c r="D142"/>
  <c r="D141"/>
  <c r="D143" s="1"/>
  <c r="F139"/>
  <c r="E139"/>
  <c r="D139"/>
  <c r="F138"/>
  <c r="E137"/>
  <c r="D137"/>
  <c r="F137" s="1"/>
  <c r="E136"/>
  <c r="D136"/>
  <c r="F136" s="1"/>
  <c r="G136" s="1"/>
  <c r="E135"/>
  <c r="D135"/>
  <c r="F135" s="1"/>
  <c r="E134"/>
  <c r="D134"/>
  <c r="F134" s="1"/>
  <c r="G134" s="1"/>
  <c r="E133"/>
  <c r="D133"/>
  <c r="F133" s="1"/>
  <c r="E130"/>
  <c r="F130" s="1"/>
  <c r="D130"/>
  <c r="F129"/>
  <c r="G129" s="1"/>
  <c r="E129"/>
  <c r="D129"/>
  <c r="E127"/>
  <c r="F127" s="1"/>
  <c r="D127"/>
  <c r="E126"/>
  <c r="F126" s="1"/>
  <c r="D126"/>
  <c r="D128" s="1"/>
  <c r="D124"/>
  <c r="D123"/>
  <c r="D122"/>
  <c r="D121"/>
  <c r="D120"/>
  <c r="D119"/>
  <c r="F115"/>
  <c r="F114"/>
  <c r="F113"/>
  <c r="E113"/>
  <c r="D113"/>
  <c r="F110"/>
  <c r="E110"/>
  <c r="D110"/>
  <c r="F109"/>
  <c r="E109"/>
  <c r="E111" s="1"/>
  <c r="D109"/>
  <c r="D111" s="1"/>
  <c r="F111" s="1"/>
  <c r="F106"/>
  <c r="E106"/>
  <c r="D106"/>
  <c r="F105"/>
  <c r="E105"/>
  <c r="D105"/>
  <c r="F104"/>
  <c r="E104"/>
  <c r="E107" s="1"/>
  <c r="E112" s="1"/>
  <c r="E116" s="1"/>
  <c r="D104"/>
  <c r="D107" s="1"/>
  <c r="F103"/>
  <c r="E103"/>
  <c r="D103"/>
  <c r="F102"/>
  <c r="E102"/>
  <c r="D102"/>
  <c r="F101"/>
  <c r="E101"/>
  <c r="E108" s="1"/>
  <c r="D101"/>
  <c r="D108" s="1"/>
  <c r="G98"/>
  <c r="G97"/>
  <c r="G95"/>
  <c r="E77"/>
  <c r="E76"/>
  <c r="E75"/>
  <c r="E74"/>
  <c r="E73"/>
  <c r="E72"/>
  <c r="E71"/>
  <c r="E70"/>
  <c r="E79" s="1"/>
  <c r="F66"/>
  <c r="E65"/>
  <c r="E64"/>
  <c r="E63"/>
  <c r="E62"/>
  <c r="E61"/>
  <c r="E60"/>
  <c r="E59"/>
  <c r="E57"/>
  <c r="E56"/>
  <c r="E55"/>
  <c r="G53"/>
  <c r="G66" s="1"/>
  <c r="F53"/>
  <c r="E53"/>
  <c r="D53"/>
  <c r="E52"/>
  <c r="E51"/>
  <c r="E50"/>
  <c r="E49"/>
  <c r="E48"/>
  <c r="E66" s="1"/>
  <c r="G45"/>
  <c r="F45"/>
  <c r="E45"/>
  <c r="D45"/>
  <c r="C45"/>
  <c r="B45"/>
  <c r="H42"/>
  <c r="G42"/>
  <c r="E42"/>
  <c r="D42"/>
  <c r="H41"/>
  <c r="G41"/>
  <c r="E41"/>
  <c r="D41"/>
  <c r="H40"/>
  <c r="G40"/>
  <c r="E40"/>
  <c r="D40"/>
  <c r="H39"/>
  <c r="E39"/>
  <c r="H38"/>
  <c r="G38"/>
  <c r="E38"/>
  <c r="D38"/>
  <c r="H37"/>
  <c r="G37"/>
  <c r="G39" s="1"/>
  <c r="E37"/>
  <c r="D37"/>
  <c r="D39" s="1"/>
  <c r="H36"/>
  <c r="E36"/>
  <c r="H35"/>
  <c r="G35"/>
  <c r="E35"/>
  <c r="D35"/>
  <c r="H34"/>
  <c r="G34"/>
  <c r="E34"/>
  <c r="D34"/>
  <c r="H33"/>
  <c r="G33"/>
  <c r="E33"/>
  <c r="D33"/>
  <c r="H32"/>
  <c r="G32"/>
  <c r="G36" s="1"/>
  <c r="E32"/>
  <c r="D32"/>
  <c r="D36" s="1"/>
  <c r="D28"/>
  <c r="D12"/>
  <c r="D6"/>
  <c r="D5"/>
  <c r="D4"/>
  <c r="D11" s="1"/>
  <c r="D3"/>
  <c r="D10" s="1"/>
  <c r="D131" l="1"/>
  <c r="G109"/>
  <c r="G126"/>
  <c r="G110"/>
  <c r="H170"/>
  <c r="G127"/>
  <c r="D16"/>
  <c r="D21" s="1"/>
  <c r="D29" s="1"/>
  <c r="G102"/>
  <c r="D112"/>
  <c r="D116" s="1"/>
  <c r="H192"/>
  <c r="J194"/>
  <c r="F108"/>
  <c r="E128"/>
  <c r="E131" s="1"/>
  <c r="H190"/>
  <c r="H199" s="1"/>
  <c r="F107"/>
  <c r="F112" l="1"/>
  <c r="G101"/>
  <c r="G104"/>
  <c r="F128"/>
  <c r="G106"/>
  <c r="G105"/>
  <c r="G103"/>
  <c r="F131" l="1"/>
  <c r="G128"/>
  <c r="H168"/>
  <c r="I168" s="1"/>
  <c r="G112"/>
  <c r="F116"/>
  <c r="G133"/>
  <c r="G135"/>
  <c r="G132" l="1"/>
  <c r="G114"/>
  <c r="G130"/>
  <c r="G111"/>
  <c r="G115"/>
  <c r="G113"/>
  <c r="G108"/>
  <c r="G107"/>
  <c r="G131"/>
</calcChain>
</file>

<file path=xl/sharedStrings.xml><?xml version="1.0" encoding="utf-8"?>
<sst xmlns="http://schemas.openxmlformats.org/spreadsheetml/2006/main" count="247" uniqueCount="224">
  <si>
    <t>2020-2021 İLÇE GENELİ  İSTATİSTİKİ BİLGİLER</t>
  </si>
  <si>
    <t>OKUL VE KURUM SAYILARI</t>
  </si>
  <si>
    <t>MERKEZDE  İLKOKUL</t>
  </si>
  <si>
    <t>MERKEZDE ORTAOKUL</t>
  </si>
  <si>
    <t>KASABA VE KÖYDEKİ İLKOKUL</t>
  </si>
  <si>
    <t>KASABA VE KÖYDEKİ ORTAOKUL</t>
  </si>
  <si>
    <t>ÖZEL İLKOKUL</t>
  </si>
  <si>
    <t>ÖZEL ORTAOKUL</t>
  </si>
  <si>
    <t>BİRLEŞTİRİLMİŞ SINIFLI İLKOKUL</t>
  </si>
  <si>
    <t>TOPLAM İLKOKUL SAYISI</t>
  </si>
  <si>
    <t>TOPLAM ORTAOKUL SAYISI</t>
  </si>
  <si>
    <t>ORTAÖĞRETİM OKUL SAYISI</t>
  </si>
  <si>
    <t>BAĞIMSIZ ANAOKULU SAYISI</t>
  </si>
  <si>
    <t xml:space="preserve">ÖZEL ANA OKULU </t>
  </si>
  <si>
    <t>TOPLAM ANAOKULU SAYISI</t>
  </si>
  <si>
    <t>TOPLAM OKULSAYISI</t>
  </si>
  <si>
    <t>MESLEKİ EĞİTİM MERKEZİ</t>
  </si>
  <si>
    <t>HALK EĞİTİM MERKEZİ</t>
  </si>
  <si>
    <t>ÖĞRETMEN EVİ VE ASO</t>
  </si>
  <si>
    <t>REHBERLİK VE ARAŞTIRMA MERKEZİ</t>
  </si>
  <si>
    <t>TOPLAM OKUL+KURUM</t>
  </si>
  <si>
    <t>SÜRÜCÜ KURSLAR</t>
  </si>
  <si>
    <t>ÖZEL LİDER  DESTEK KURSU</t>
  </si>
  <si>
    <t>ÖZEL EFLATUN YABANCI DİL KURSU</t>
  </si>
  <si>
    <t>ÖZEL KÖKLÜ ÖZEL ÖĞRETİM KURSU</t>
  </si>
  <si>
    <t>ÖZEL  REHABİLİTASYON  MERKEZLERİ</t>
  </si>
  <si>
    <t>ÖZEL YURT ORTAÖĞRETİM</t>
  </si>
  <si>
    <t>OKUL PANSİYONU</t>
  </si>
  <si>
    <t>TOPLAM RESMİ+ ÖZEL OKUL VE KURUMLAR</t>
  </si>
  <si>
    <t>DERSLİK ŞUBE SAYILARI</t>
  </si>
  <si>
    <t>DERSLİK SAYISI</t>
  </si>
  <si>
    <t>D.Baş.Düş .Öğ.Say.</t>
  </si>
  <si>
    <t>ŞUBE SAYISI</t>
  </si>
  <si>
    <t>Şube Baş.Düş Öğr.Say.</t>
  </si>
  <si>
    <t>MERKEZDE İLKOKUL</t>
  </si>
  <si>
    <t>KASABA İLKOKUL</t>
  </si>
  <si>
    <t>BİRLEŞTİRİLMİŞ SINIF İLKOKUL</t>
  </si>
  <si>
    <t>BAĞIMSIZ ANAOKULU SINIF</t>
  </si>
  <si>
    <t>İLKOKUL DERSLİK ŞUBE TOPLAM</t>
  </si>
  <si>
    <t>KASABA ORTAOKUL</t>
  </si>
  <si>
    <t>TOPLAM ORTAOKUL</t>
  </si>
  <si>
    <t>LİSE DERSLİK SAYISI</t>
  </si>
  <si>
    <t>TEMEL EĞİTİM TOPLAM</t>
  </si>
  <si>
    <t>TEMEL EĞİTİM+LİSE</t>
  </si>
  <si>
    <t>PERSONEL DURUMU</t>
  </si>
  <si>
    <t>NORM</t>
  </si>
  <si>
    <t>MEVCUT</t>
  </si>
  <si>
    <t>ÜCRETLİ</t>
  </si>
  <si>
    <t>TOPLAM MEVCUT</t>
  </si>
  <si>
    <t>İHTİYAÇ</t>
  </si>
  <si>
    <t>FAZLALIK</t>
  </si>
  <si>
    <t>İLÇE TOPLAM ÖĞRETMEN NORMU</t>
  </si>
  <si>
    <t>OKUL , KURUM MÜD</t>
  </si>
  <si>
    <t>OKUL KURUM MÜD BAŞ YARDIM</t>
  </si>
  <si>
    <t>OKUL KURUM MÜD  YARDIM</t>
  </si>
  <si>
    <t>İLÇE MİLLİ EĞ MÜD</t>
  </si>
  <si>
    <t>ŞUBE MÜDÜRÜ</t>
  </si>
  <si>
    <t>ÖĞRETMEN</t>
  </si>
  <si>
    <t>ÜCRETLİ ÖĞRETMEN</t>
  </si>
  <si>
    <t>ŞEF</t>
  </si>
  <si>
    <t>MEMUR</t>
  </si>
  <si>
    <t>VHKİ</t>
  </si>
  <si>
    <t>SAYMAN+MUHASEBECİ</t>
  </si>
  <si>
    <t>ŞOFÖR</t>
  </si>
  <si>
    <t>TEKNİSYEN</t>
  </si>
  <si>
    <t>BEKÇİ</t>
  </si>
  <si>
    <t>HİZMETLİ</t>
  </si>
  <si>
    <t>SÜREKLİ İŞÇİ</t>
  </si>
  <si>
    <t>GEÇİCİ PERSONEL</t>
  </si>
  <si>
    <t>TOPLUM YARARINA ÇALIŞAN (İŞKUR)</t>
  </si>
  <si>
    <t>TÜM PERSONEL</t>
  </si>
  <si>
    <t>GÖREVLENDİRME PERSONEL</t>
  </si>
  <si>
    <t>MEBBİS YÖNETİCİSİ</t>
  </si>
  <si>
    <t>ALAN ŞEFİ</t>
  </si>
  <si>
    <t>ATÖLYE ŞEFİ</t>
  </si>
  <si>
    <t>BÖLÜM ŞEFİ</t>
  </si>
  <si>
    <t>LABARATUVAR ŞEFİ</t>
  </si>
  <si>
    <t>MÜDÜR VEKİLİ</t>
  </si>
  <si>
    <t>MÜDÜR YARDIMCISI</t>
  </si>
  <si>
    <t>MÜDÜR YETKİLİ ÖĞRETMEN</t>
  </si>
  <si>
    <t>VEKİL ÖĞRETMEN</t>
  </si>
  <si>
    <t>GÖREVLENDİRME PERSONEL TOPLAMI</t>
  </si>
  <si>
    <t>TALTİF EDİLEN PERSO. SAY</t>
  </si>
  <si>
    <t>BAŞARI</t>
  </si>
  <si>
    <t>2015 YILI</t>
  </si>
  <si>
    <t>2016 YILI</t>
  </si>
  <si>
    <t>2017 YILI</t>
  </si>
  <si>
    <t>2018 YILI</t>
  </si>
  <si>
    <t>Teşekkür: 150       Başarı: 9                Ü. Başarı: 9         Ödül: 9</t>
  </si>
  <si>
    <t>2019 YILI</t>
  </si>
  <si>
    <t>Teşekkür: 108        Ü. Başarı: 1         Ödül: 1</t>
  </si>
  <si>
    <t>2020 YILI</t>
  </si>
  <si>
    <t>Başarı: 3</t>
  </si>
  <si>
    <t>TEMEL İLKÖĞRETİM BİNA SAYISI</t>
  </si>
  <si>
    <t>BİRLEŞTİRİLMİŞ SINIFLI BİNA SAYISI</t>
  </si>
  <si>
    <t>LİSE BİNA SAYISI</t>
  </si>
  <si>
    <t>BAĞIMSIZ ANAOKUL BİNA SAYISI</t>
  </si>
  <si>
    <t>ÖĞRENCİSİZ KURUM BİNA SAYISI</t>
  </si>
  <si>
    <t>ÖZEL OKUL BİNA SAYISI</t>
  </si>
  <si>
    <t>TOPLAM BİNA SAYISI</t>
  </si>
  <si>
    <t>BEYAZ BAYRAK ALAN OKULLAR SAYISI</t>
  </si>
  <si>
    <t>BESLENME DOSTU OKULLAR SAYISI</t>
  </si>
  <si>
    <t>ÖĞRENCİ BİLGİLERİ</t>
  </si>
  <si>
    <t>KIZ</t>
  </si>
  <si>
    <t>ERKEK</t>
  </si>
  <si>
    <t>TOPLAM</t>
  </si>
  <si>
    <t>%</t>
  </si>
  <si>
    <t>ANAOKULU  ÖĞR. SAY.</t>
  </si>
  <si>
    <t>ANASINIF ÖĞR. SAY. TOP</t>
  </si>
  <si>
    <t>DİYANET İŞLERİ VE ASPB YE BAĞLI 4-6 YAŞ KURSLAR</t>
  </si>
  <si>
    <t>OKUL ÖNCESİ ÖĞRENCİ TOPLAMI</t>
  </si>
  <si>
    <t>İLKOKUL TOPLAM ÖĞR. SAY.  ( 1- 4 )</t>
  </si>
  <si>
    <t>KASABA ve KÖY ORTAOKUL</t>
  </si>
  <si>
    <t>TOPLAM ORTAOKUL ÖĞR. SAY.  ( 5-  8 )</t>
  </si>
  <si>
    <t>TEMEL EĞİTİM ÖĞRENCİ TOPLAMI      (1 - 8)</t>
  </si>
  <si>
    <t>LİSE ÖĞRENCİ SAYISI              (9-12 )</t>
  </si>
  <si>
    <t>AÇIK ÖĞRETİM ÖĞRENCİ SAYISI</t>
  </si>
  <si>
    <t>YABANCI UYRUKLU ÖĞRENCİ SAYISI</t>
  </si>
  <si>
    <t>İLÇE ÖĞRENCİ TOPLAMI</t>
  </si>
  <si>
    <t>OKUL ÖNCESİ OKULLAŞMA ORANI</t>
  </si>
  <si>
    <t>5. YAŞ GRUBU OKULLAŞMA ORANI</t>
  </si>
  <si>
    <t>4. YAŞ GRUBU OKULLAŞMA ORANI</t>
  </si>
  <si>
    <t>3. YAŞ GRUBU OKULLAŞMA ORANI</t>
  </si>
  <si>
    <t>3-4 YAŞ GRUBU OKULLAŞMA ORANI</t>
  </si>
  <si>
    <t>4-5 YAŞ GRUBU OKULLAŞMA ORANI</t>
  </si>
  <si>
    <t>3-4-5 YAŞ GRUBU OKULLAŞMA ORANI</t>
  </si>
  <si>
    <t>TAŞIMALI İSTATİSTİKLERİ</t>
  </si>
  <si>
    <t xml:space="preserve">TAŞIMALI İLKOKUL ÖĞRENCİ SAYISI  </t>
  </si>
  <si>
    <t>TAŞIMALI ORTAOKUL ÖĞRENCİ SAYISI</t>
  </si>
  <si>
    <t>TAŞIMALI TEMEL EĞİTİM ÖĞRENCİ TOPLAMI  (1 - 8)</t>
  </si>
  <si>
    <t>TAŞIMALI LİSE ÖĞRENCİ SAYISI</t>
  </si>
  <si>
    <t>TAŞIMALI ÖZEL ÖĞRETİM ÖĞRENCİ SAYISI</t>
  </si>
  <si>
    <t>TOPLAM TAŞIMALI ÖĞRENCİ SAYISI</t>
  </si>
  <si>
    <t>ŞNT EĞİTİM</t>
  </si>
  <si>
    <t>KAYNAŞTIRMALI TEMEL EĞİTİM ÖĞRENCİ</t>
  </si>
  <si>
    <t>KAYNAŞTIRMALI LİSE ÖĞRENCİ</t>
  </si>
  <si>
    <t>BURSLULUKTAN YAR. İLK. ÖĞ. ÖĞRENCİ SAYISI</t>
  </si>
  <si>
    <t>BURSLULUKTAN YAR. ORTA ÖĞ. ÖĞRENCİ SAYISI</t>
  </si>
  <si>
    <t>HEM 2020/2021 YILI KURSİYER SAYISI</t>
  </si>
  <si>
    <t>HEM HAZIRLIK KURSLARINDAN YAR. MEZUN ÖĞR. SAYI</t>
  </si>
  <si>
    <t>OKUL BÜN. YETİŞTİRME KURSLARI</t>
  </si>
  <si>
    <t>ÖZEL YURTLAR</t>
  </si>
  <si>
    <t>ÖĞ SAY</t>
  </si>
  <si>
    <t>DOLULUK ORANLARI</t>
  </si>
  <si>
    <t>ÖZEL YURTLARDAKİ ORTA OKUL ÖĞ. SAYISI</t>
  </si>
  <si>
    <t>ÖZEL YURTLARDAKİ ORTA ÖĞRENİM ÖĞ. SAYISI</t>
  </si>
  <si>
    <t>ÖZEL YURTLARDAKİ TOPLAM ÖĞRENCİ SAY</t>
  </si>
  <si>
    <t>OKUL PANSİYONLARINDA KALAN ÖĞRENCİ SAYIMIZ</t>
  </si>
  <si>
    <t>TEMEL EĞT</t>
  </si>
  <si>
    <t>ORTAÖĞRETİM</t>
  </si>
  <si>
    <t>MESLEKİ EĞİTİM</t>
  </si>
  <si>
    <t>MESLEKİ EĞİTİMİN DİĞER LİSEYE ORANI</t>
  </si>
  <si>
    <t>MES. LİSE. MEZUN ALANINDA İS. ORANI</t>
  </si>
  <si>
    <t>MES. LİSE. MEZUN ALANI DIŞINDA İS. ORANI</t>
  </si>
  <si>
    <t>% 3,3</t>
  </si>
  <si>
    <t>ÖĞRENCİ DEVAMSIZLIK KALMA ORANI</t>
  </si>
  <si>
    <t>%1,4</t>
  </si>
  <si>
    <t>%1,19</t>
  </si>
  <si>
    <t>% 3,62</t>
  </si>
  <si>
    <t>ÖĞRENCİ SINIF TEKRAR ORANI</t>
  </si>
  <si>
    <t>%2</t>
  </si>
  <si>
    <t>%4</t>
  </si>
  <si>
    <t>ÖĞRENCİ OKULDAN AYRILMA ORANI</t>
  </si>
  <si>
    <t>%3</t>
  </si>
  <si>
    <t>İKİLİ EĞİTİM ÖĞRETİM ORANI</t>
  </si>
  <si>
    <t>BİRLEŞTİRİLMİŞ SINIF ORANI</t>
  </si>
  <si>
    <t>YATIRIM ve ÖDENEKLER</t>
  </si>
  <si>
    <t>GENEL BÜTÇEDEN</t>
  </si>
  <si>
    <t>ÖZEL İDAREDEN</t>
  </si>
  <si>
    <t>MEB TÜM PERS. MAAŞ+EKDERS</t>
  </si>
  <si>
    <t>DAĞITILAN ÜCRETSİZ DERS KİTABI</t>
  </si>
  <si>
    <t>İLKOKUL</t>
  </si>
  <si>
    <t>ORTA</t>
  </si>
  <si>
    <t>LİSE</t>
  </si>
  <si>
    <t>FATİH PROJESİ TAMAMLANAN OKUL SAYISI</t>
  </si>
  <si>
    <t>ETKİLEŞEMLİ TAHTA SAYISI</t>
  </si>
  <si>
    <t>TABLET SAYISI</t>
  </si>
  <si>
    <t xml:space="preserve">9 LİSEDE </t>
  </si>
  <si>
    <t>547 ÖĞRENCİ</t>
  </si>
  <si>
    <t>276 ÖĞRETMEN</t>
  </si>
  <si>
    <t>TAŞIMA MALİYETİ</t>
  </si>
  <si>
    <t>YEMEK</t>
  </si>
  <si>
    <t>TAŞIMA</t>
  </si>
  <si>
    <t>YILLIK TOP. MALİYET</t>
  </si>
  <si>
    <t>TÜM ÖĞRENCİ MALİYETİ</t>
  </si>
  <si>
    <t>İLÇE GENELİ TOP. MALİYET</t>
  </si>
  <si>
    <t>İLKÖĞRETİM TAŞIMALI ÖĞRENCİ MALİYETİ</t>
  </si>
  <si>
    <t>ORTAÖĞRETİM TAŞIMALI ÖĞRENCİ MALİYETİ</t>
  </si>
  <si>
    <t>ÖZEL ÖĞRETİM TAŞIMALI ÖĞRENCİ MALİYETİ</t>
  </si>
  <si>
    <t xml:space="preserve">2020 SİMAV LGS YERLEŞTİRME </t>
  </si>
  <si>
    <t>Sınava giren öğrenci sayısı</t>
  </si>
  <si>
    <t>Sınava girmeyen öğrenci sayısı</t>
  </si>
  <si>
    <t>FEN LİSESİ KAZANAN SAYISI</t>
  </si>
  <si>
    <t>Sınavla öğrenci alan anadolu lisesi öğrenci sayısı</t>
  </si>
  <si>
    <t>Sınavla öğrenci alan İHL/Proje İHL öğrenci sayısı</t>
  </si>
  <si>
    <t>Sınavla Öğrenci Alan MTAL</t>
  </si>
  <si>
    <t>Sınavla Öğrenci Alan Güzel Sanatlar Lisesi</t>
  </si>
  <si>
    <t>Sınavla Öğrenci Alan Spor Lisesi</t>
  </si>
  <si>
    <t>Anadolu Lisesi Kazanan Sayısı</t>
  </si>
  <si>
    <t>İmam Hatip Lisesi</t>
  </si>
  <si>
    <t>MESLEK LİSESİ KAZANAN SAYISI</t>
  </si>
  <si>
    <t>TOPLAM MEZUN</t>
  </si>
  <si>
    <t>TOPLAM YERLEŞEN</t>
  </si>
  <si>
    <t>BAŞARI YÜZDESİ</t>
  </si>
  <si>
    <t>2020 YKS VERİLERİ</t>
  </si>
  <si>
    <t>YIL</t>
  </si>
  <si>
    <t>OKUL ADI</t>
  </si>
  <si>
    <t>MEZUN SAYISI</t>
  </si>
  <si>
    <t>YERLEŞEN ÖĞRENCİ SAYISI (lisans)</t>
  </si>
  <si>
    <t>YERLEŞEN ÖĞRENCİ SAYISI (ön lisans)</t>
  </si>
  <si>
    <t>TOPLAM YERLEŞEN ÖĞRENCİ SAYISI</t>
  </si>
  <si>
    <t>YERLEŞEMEYEN ÖĞRENCİ SAYISI</t>
  </si>
  <si>
    <t>SINAVA GİRMEYEN ÖĞRENCİ SAYISI</t>
  </si>
  <si>
    <t>YERLEŞME YÜZDESİ %</t>
  </si>
  <si>
    <t>Simav Cumhuriyet Anadolu Lisesi</t>
  </si>
  <si>
    <t>Simav İbn-i Sina MTAL</t>
  </si>
  <si>
    <t>Kuşu Şehit Er Şenayi Akdağ ÇPAL</t>
  </si>
  <si>
    <t>Simav MTAL</t>
  </si>
  <si>
    <t>Simav Anadolu İmam Hatip Lisesi</t>
  </si>
  <si>
    <t>Nurullah Koyuncuoğlu Anadolu Lisesi</t>
  </si>
  <si>
    <t>Simav Eynal MTAL</t>
  </si>
  <si>
    <t>Simav Anadolu Lisesi</t>
  </si>
  <si>
    <t>Simav Fen Lisesi</t>
  </si>
  <si>
    <r>
      <rPr>
        <b/>
        <sz val="11"/>
        <color theme="1"/>
        <rFont val="Arial"/>
        <family val="2"/>
        <charset val="162"/>
      </rPr>
      <t xml:space="preserve">YKS YE GİREN ÖĞRENCİ SAYISI </t>
    </r>
    <r>
      <rPr>
        <sz val="11"/>
        <color theme="1"/>
        <rFont val="Arial"/>
        <family val="2"/>
        <charset val="162"/>
      </rPr>
      <t xml:space="preserve"> </t>
    </r>
    <r>
      <rPr>
        <sz val="11"/>
        <color theme="5" tint="-0.499984740745262"/>
        <rFont val="Arial"/>
        <family val="2"/>
        <charset val="162"/>
      </rPr>
      <t xml:space="preserve">                                        </t>
    </r>
  </si>
</sst>
</file>

<file path=xl/styles.xml><?xml version="1.0" encoding="utf-8"?>
<styleSheet xmlns="http://schemas.openxmlformats.org/spreadsheetml/2006/main">
  <numFmts count="3">
    <numFmt numFmtId="164" formatCode="[$TL-41F]\ #,##0.00;[$TL-41F]\ \-#,##0.00"/>
    <numFmt numFmtId="165" formatCode="0.000"/>
    <numFmt numFmtId="166" formatCode="#,##0.00\ &quot;₺&quot;;\-#,##0.00\ &quot;₺&quot;"/>
  </numFmts>
  <fonts count="54">
    <font>
      <sz val="11"/>
      <color theme="1"/>
      <name val="Calibri"/>
      <family val="2"/>
      <charset val="162"/>
      <scheme val="minor"/>
    </font>
    <font>
      <b/>
      <sz val="14"/>
      <color theme="8" tint="-0.499984740745262"/>
      <name val="Arial"/>
      <family val="2"/>
      <charset val="162"/>
    </font>
    <font>
      <sz val="14"/>
      <color theme="8" tint="-0.499984740745262"/>
      <name val="Arial"/>
      <family val="2"/>
      <charset val="162"/>
    </font>
    <font>
      <b/>
      <sz val="11"/>
      <color rgb="FF80008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2"/>
      <color rgb="FFFFFFFF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0"/>
      <color rgb="FF1F497D"/>
      <name val="Arial"/>
      <family val="2"/>
      <charset val="162"/>
    </font>
    <font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1"/>
      <color rgb="FF800000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0"/>
      <color rgb="FFFF0000"/>
      <name val="Arial"/>
      <family val="2"/>
      <charset val="162"/>
    </font>
    <font>
      <sz val="11"/>
      <name val="Arial"/>
      <family val="2"/>
      <charset val="162"/>
    </font>
    <font>
      <b/>
      <sz val="10"/>
      <color rgb="FFE36C09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10"/>
      <name val="Arial"/>
      <family val="2"/>
      <charset val="162"/>
    </font>
    <font>
      <b/>
      <sz val="11"/>
      <color rgb="FF000000"/>
      <name val="Arial"/>
      <family val="2"/>
      <charset val="162"/>
    </font>
    <font>
      <b/>
      <sz val="10"/>
      <color rgb="FFFFFFFF"/>
      <name val="Arial"/>
      <family val="2"/>
      <charset val="162"/>
    </font>
    <font>
      <b/>
      <sz val="10"/>
      <color theme="0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0"/>
      <color rgb="FF800080"/>
      <name val="Arial"/>
      <family val="2"/>
      <charset val="162"/>
    </font>
    <font>
      <b/>
      <sz val="10"/>
      <color rgb="FF800000"/>
      <name val="Arial"/>
      <family val="2"/>
      <charset val="162"/>
    </font>
    <font>
      <b/>
      <sz val="9"/>
      <color rgb="FFFFFFFF"/>
      <name val="Arial"/>
      <family val="2"/>
      <charset val="162"/>
    </font>
    <font>
      <b/>
      <sz val="9"/>
      <color rgb="FF000000"/>
      <name val="Arial"/>
      <family val="2"/>
      <charset val="162"/>
    </font>
    <font>
      <b/>
      <sz val="11"/>
      <color rgb="FF0000FF"/>
      <name val="Arial"/>
      <family val="2"/>
      <charset val="162"/>
    </font>
    <font>
      <b/>
      <sz val="10"/>
      <color rgb="FF0000FF"/>
      <name val="Arial"/>
      <family val="2"/>
      <charset val="162"/>
    </font>
    <font>
      <b/>
      <i/>
      <sz val="10"/>
      <color rgb="FFFF0000"/>
      <name val="Arial"/>
      <family val="2"/>
      <charset val="162"/>
    </font>
    <font>
      <b/>
      <sz val="10"/>
      <color rgb="FF752F75"/>
      <name val="Arial"/>
      <family val="2"/>
      <charset val="162"/>
    </font>
    <font>
      <b/>
      <sz val="14"/>
      <color rgb="FFFFFFFF"/>
      <name val="Arial"/>
      <family val="2"/>
      <charset val="162"/>
    </font>
    <font>
      <sz val="14"/>
      <name val="Arial"/>
      <family val="2"/>
      <charset val="162"/>
    </font>
    <font>
      <b/>
      <sz val="11"/>
      <color rgb="FFFFFFFF"/>
      <name val="Arial"/>
      <family val="2"/>
      <charset val="162"/>
    </font>
    <font>
      <b/>
      <sz val="10"/>
      <color theme="4" tint="-0.499984740745262"/>
      <name val="Arial"/>
      <family val="2"/>
      <charset val="162"/>
    </font>
    <font>
      <sz val="10"/>
      <color theme="4" tint="-0.499984740745262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2"/>
      <color theme="0"/>
      <name val="Arial"/>
      <family val="2"/>
      <charset val="162"/>
    </font>
    <font>
      <b/>
      <sz val="11"/>
      <color theme="0"/>
      <name val="Arial"/>
      <family val="2"/>
      <charset val="162"/>
    </font>
    <font>
      <sz val="11"/>
      <color theme="0"/>
      <name val="Arial"/>
      <family val="2"/>
      <charset val="162"/>
    </font>
    <font>
      <b/>
      <sz val="10"/>
      <color rgb="FF3F3151"/>
      <name val="Arial"/>
      <family val="2"/>
      <charset val="162"/>
    </font>
    <font>
      <b/>
      <sz val="11"/>
      <color rgb="FF3F3151"/>
      <name val="Arial"/>
      <family val="2"/>
      <charset val="162"/>
    </font>
    <font>
      <b/>
      <sz val="11"/>
      <color rgb="FFFF0000"/>
      <name val="Arial"/>
      <family val="2"/>
      <charset val="162"/>
    </font>
    <font>
      <sz val="10"/>
      <color rgb="FF752F75"/>
      <name val="Arial"/>
      <family val="2"/>
      <charset val="162"/>
    </font>
    <font>
      <b/>
      <sz val="11"/>
      <color theme="5" tint="-0.499984740745262"/>
      <name val="Arial"/>
      <family val="2"/>
      <charset val="162"/>
    </font>
    <font>
      <sz val="11"/>
      <color theme="1"/>
      <name val="Arial"/>
      <family val="2"/>
      <charset val="162"/>
    </font>
    <font>
      <b/>
      <sz val="10"/>
      <color theme="5" tint="-0.499984740745262"/>
      <name val="Arial"/>
      <family val="2"/>
      <charset val="162"/>
    </font>
    <font>
      <b/>
      <sz val="12"/>
      <name val="Arial"/>
      <family val="2"/>
      <charset val="162"/>
    </font>
    <font>
      <b/>
      <sz val="14"/>
      <color theme="0"/>
      <name val="Arial"/>
      <family val="2"/>
      <charset val="162"/>
    </font>
    <font>
      <b/>
      <sz val="14"/>
      <name val="Arial"/>
      <family val="2"/>
      <charset val="162"/>
    </font>
    <font>
      <b/>
      <sz val="12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theme="1"/>
      <name val="Arial"/>
      <family val="2"/>
      <charset val="162"/>
    </font>
    <font>
      <sz val="11"/>
      <color theme="5" tint="-0.499984740745262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20"/>
      <color theme="1"/>
      <name val="Arial"/>
      <family val="2"/>
      <charset val="162"/>
    </font>
  </fonts>
  <fills count="70">
    <fill>
      <patternFill patternType="none"/>
    </fill>
    <fill>
      <patternFill patternType="gray125"/>
    </fill>
    <fill>
      <patternFill patternType="solid">
        <fgColor rgb="FF800080"/>
        <bgColor rgb="FF800080"/>
      </patternFill>
    </fill>
    <fill>
      <patternFill patternType="solid">
        <fgColor rgb="FFFFFFFF"/>
        <bgColor rgb="FFFFFFFF"/>
      </patternFill>
    </fill>
    <fill>
      <patternFill patternType="solid">
        <fgColor theme="8" tint="0.79998168889431442"/>
        <bgColor rgb="FFC6D9F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rgb="FFFF99FF"/>
      </patternFill>
    </fill>
    <fill>
      <patternFill patternType="solid">
        <fgColor rgb="FFFF99FF"/>
        <bgColor indexed="64"/>
      </patternFill>
    </fill>
    <fill>
      <patternFill patternType="solid">
        <fgColor rgb="FFFF99FF"/>
        <bgColor rgb="FFFFFF00"/>
      </patternFill>
    </fill>
    <fill>
      <patternFill patternType="solid">
        <fgColor rgb="FFFFFF00"/>
        <bgColor rgb="FFC6D9F0"/>
      </patternFill>
    </fill>
    <fill>
      <patternFill patternType="solid">
        <fgColor rgb="FFFBD4B4"/>
        <bgColor rgb="FFFBD4B4"/>
      </patternFill>
    </fill>
    <fill>
      <patternFill patternType="solid">
        <fgColor rgb="FF76923C"/>
        <bgColor rgb="FF76923C"/>
      </patternFill>
    </fill>
    <fill>
      <patternFill patternType="solid">
        <fgColor theme="7" tint="0.79998168889431442"/>
        <bgColor rgb="FFFBD4B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99FF"/>
      </patternFill>
    </fill>
    <fill>
      <patternFill patternType="solid">
        <fgColor theme="7" tint="0.59999389629810485"/>
        <bgColor rgb="FFFBD4B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760076"/>
        <bgColor indexed="64"/>
      </patternFill>
    </fill>
    <fill>
      <patternFill patternType="solid">
        <fgColor rgb="FFB8CCE4"/>
        <bgColor rgb="FFB8CCE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rgb="FF92D050"/>
      </patternFill>
    </fill>
    <fill>
      <patternFill patternType="solid">
        <fgColor rgb="FFFCD5B5"/>
        <bgColor rgb="FFFCD5B5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rgb="FF993366"/>
      </patternFill>
    </fill>
    <fill>
      <patternFill patternType="solid">
        <fgColor theme="0"/>
        <bgColor rgb="FFFCD5B5"/>
      </patternFill>
    </fill>
    <fill>
      <patternFill patternType="solid">
        <fgColor rgb="FF993366"/>
        <bgColor rgb="FF993366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rgb="FF00B0F0"/>
      </patternFill>
    </fill>
    <fill>
      <patternFill patternType="solid">
        <fgColor rgb="FFE5B8B7"/>
        <bgColor rgb="FFE5B8B7"/>
      </patternFill>
    </fill>
    <fill>
      <patternFill patternType="solid">
        <fgColor theme="9" tint="-0.249977111117893"/>
        <bgColor rgb="FFFFC000"/>
      </patternFill>
    </fill>
    <fill>
      <patternFill patternType="solid">
        <fgColor theme="2" tint="-0.249977111117893"/>
        <bgColor rgb="FFFFC000"/>
      </patternFill>
    </fill>
    <fill>
      <patternFill patternType="solid">
        <fgColor theme="0"/>
        <bgColor rgb="FFFF99FF"/>
      </patternFill>
    </fill>
    <fill>
      <patternFill patternType="solid">
        <fgColor rgb="FF752F75"/>
        <bgColor rgb="FFFF99FF"/>
      </patternFill>
    </fill>
    <fill>
      <patternFill patternType="solid">
        <fgColor rgb="FF752F75"/>
        <bgColor rgb="FF800080"/>
      </patternFill>
    </fill>
    <fill>
      <patternFill patternType="solid">
        <fgColor theme="4" tint="0.79998168889431442"/>
        <bgColor rgb="FFADB9CA"/>
      </patternFill>
    </fill>
    <fill>
      <patternFill patternType="solid">
        <fgColor theme="0"/>
        <bgColor rgb="FFADB9CA"/>
      </patternFill>
    </fill>
    <fill>
      <patternFill patternType="solid">
        <fgColor theme="7"/>
        <bgColor rgb="FFADB9CA"/>
      </patternFill>
    </fill>
    <fill>
      <patternFill patternType="solid">
        <fgColor theme="7"/>
        <bgColor indexed="64"/>
      </patternFill>
    </fill>
    <fill>
      <patternFill patternType="solid">
        <fgColor theme="0"/>
        <bgColor rgb="FFAEABAB"/>
      </patternFill>
    </fill>
    <fill>
      <patternFill patternType="solid">
        <fgColor rgb="FFADB9CA"/>
        <bgColor rgb="FFADB9CA"/>
      </patternFill>
    </fill>
    <fill>
      <patternFill patternType="solid">
        <fgColor rgb="FFE5DFEC"/>
        <bgColor rgb="FFE5DFEC"/>
      </patternFill>
    </fill>
    <fill>
      <patternFill patternType="solid">
        <fgColor theme="0"/>
        <bgColor rgb="FFE5DFEC"/>
      </patternFill>
    </fill>
    <fill>
      <patternFill patternType="solid">
        <fgColor theme="0"/>
        <bgColor rgb="FFFBD4B4"/>
      </patternFill>
    </fill>
    <fill>
      <patternFill patternType="solid">
        <fgColor rgb="FFFABF8F"/>
        <bgColor rgb="FFFABF8F"/>
      </patternFill>
    </fill>
    <fill>
      <patternFill patternType="solid">
        <fgColor theme="0"/>
        <bgColor rgb="FFFABF8F"/>
      </patternFill>
    </fill>
    <fill>
      <patternFill patternType="solid">
        <fgColor theme="4" tint="0.79998168889431442"/>
        <bgColor rgb="FFFABF8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rgb="FFFABF8F"/>
      </patternFill>
    </fill>
    <fill>
      <patternFill patternType="solid">
        <fgColor rgb="FFFFCCFF"/>
        <bgColor rgb="FFC4BD97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rgb="FFC4BD97"/>
      </patternFill>
    </fill>
    <fill>
      <patternFill patternType="solid">
        <fgColor theme="0" tint="-0.14999847407452621"/>
        <bgColor rgb="FFC4BD9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52F75"/>
        <bgColor indexed="64"/>
      </patternFill>
    </fill>
    <fill>
      <patternFill patternType="solid">
        <fgColor rgb="FF752F75"/>
        <bgColor rgb="FFFFFF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760076"/>
        <bgColor rgb="FF800080"/>
      </patternFill>
    </fill>
    <fill>
      <patternFill patternType="solid">
        <fgColor theme="4" tint="0.39997558519241921"/>
        <bgColor rgb="FFFFFF00"/>
      </patternFill>
    </fill>
    <fill>
      <patternFill patternType="solid">
        <fgColor theme="5" tint="0.39997558519241921"/>
        <bgColor rgb="FFFFFF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rgb="FFFFFF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39997558519241921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50">
    <xf numFmtId="0" fontId="0" fillId="0" borderId="0" xfId="0"/>
    <xf numFmtId="1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1" fontId="5" fillId="2" borderId="4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left" vertical="center"/>
    </xf>
    <xf numFmtId="1" fontId="7" fillId="3" borderId="7" xfId="0" applyNumberFormat="1" applyFont="1" applyFill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1" fontId="9" fillId="3" borderId="9" xfId="0" applyNumberFormat="1" applyFont="1" applyFill="1" applyBorder="1" applyAlignment="1">
      <alignment horizontal="center" vertical="center"/>
    </xf>
    <xf numFmtId="1" fontId="6" fillId="0" borderId="10" xfId="0" applyNumberFormat="1" applyFont="1" applyBorder="1" applyAlignment="1">
      <alignment horizontal="left" vertical="center"/>
    </xf>
    <xf numFmtId="1" fontId="6" fillId="0" borderId="11" xfId="0" applyNumberFormat="1" applyFont="1" applyBorder="1" applyAlignment="1">
      <alignment horizontal="left" vertical="center"/>
    </xf>
    <xf numFmtId="1" fontId="10" fillId="0" borderId="0" xfId="0" applyNumberFormat="1" applyFont="1" applyBorder="1" applyAlignment="1">
      <alignment horizontal="left" vertical="center"/>
    </xf>
    <xf numFmtId="1" fontId="9" fillId="3" borderId="8" xfId="0" applyNumberFormat="1" applyFont="1" applyFill="1" applyBorder="1" applyAlignment="1">
      <alignment horizontal="center" vertical="center"/>
    </xf>
    <xf numFmtId="1" fontId="6" fillId="0" borderId="12" xfId="0" applyNumberFormat="1" applyFont="1" applyBorder="1" applyAlignment="1">
      <alignment horizontal="left" vertical="center"/>
    </xf>
    <xf numFmtId="1" fontId="6" fillId="0" borderId="13" xfId="0" applyNumberFormat="1" applyFont="1" applyBorder="1" applyAlignment="1">
      <alignment horizontal="left" vertical="center"/>
    </xf>
    <xf numFmtId="1" fontId="7" fillId="0" borderId="7" xfId="0" applyNumberFormat="1" applyFont="1" applyBorder="1" applyAlignment="1">
      <alignment horizontal="left" vertical="center"/>
    </xf>
    <xf numFmtId="1" fontId="9" fillId="0" borderId="8" xfId="0" applyNumberFormat="1" applyFont="1" applyBorder="1" applyAlignment="1">
      <alignment horizontal="center" vertical="center"/>
    </xf>
    <xf numFmtId="1" fontId="11" fillId="4" borderId="7" xfId="0" applyNumberFormat="1" applyFont="1" applyFill="1" applyBorder="1" applyAlignment="1">
      <alignment horizontal="left" vertical="center"/>
    </xf>
    <xf numFmtId="0" fontId="12" fillId="5" borderId="8" xfId="0" applyFont="1" applyFill="1" applyBorder="1" applyAlignment="1">
      <alignment horizontal="left" vertical="center"/>
    </xf>
    <xf numFmtId="1" fontId="9" fillId="5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1" fontId="14" fillId="6" borderId="7" xfId="0" applyNumberFormat="1" applyFont="1" applyFill="1" applyBorder="1" applyAlignment="1">
      <alignment horizontal="left" vertical="center"/>
    </xf>
    <xf numFmtId="0" fontId="8" fillId="7" borderId="8" xfId="0" applyFont="1" applyFill="1" applyBorder="1" applyAlignment="1">
      <alignment horizontal="left" vertical="center"/>
    </xf>
    <xf numFmtId="1" fontId="9" fillId="7" borderId="8" xfId="0" applyNumberFormat="1" applyFont="1" applyFill="1" applyBorder="1" applyAlignment="1">
      <alignment horizontal="center" vertical="center"/>
    </xf>
    <xf numFmtId="1" fontId="15" fillId="8" borderId="14" xfId="0" applyNumberFormat="1" applyFont="1" applyFill="1" applyBorder="1" applyAlignment="1">
      <alignment horizontal="left" vertical="center"/>
    </xf>
    <xf numFmtId="1" fontId="15" fillId="8" borderId="15" xfId="0" applyNumberFormat="1" applyFont="1" applyFill="1" applyBorder="1" applyAlignment="1">
      <alignment horizontal="left" vertical="center"/>
    </xf>
    <xf numFmtId="1" fontId="15" fillId="8" borderId="16" xfId="0" applyNumberFormat="1" applyFont="1" applyFill="1" applyBorder="1" applyAlignment="1">
      <alignment horizontal="left" vertical="center"/>
    </xf>
    <xf numFmtId="1" fontId="9" fillId="9" borderId="8" xfId="0" applyNumberFormat="1" applyFont="1" applyFill="1" applyBorder="1" applyAlignment="1">
      <alignment horizontal="center" vertical="center"/>
    </xf>
    <xf numFmtId="1" fontId="16" fillId="10" borderId="14" xfId="0" applyNumberFormat="1" applyFont="1" applyFill="1" applyBorder="1" applyAlignment="1">
      <alignment horizontal="left" vertical="center"/>
    </xf>
    <xf numFmtId="1" fontId="16" fillId="10" borderId="15" xfId="0" applyNumberFormat="1" applyFont="1" applyFill="1" applyBorder="1" applyAlignment="1">
      <alignment horizontal="left" vertical="center"/>
    </xf>
    <xf numFmtId="1" fontId="16" fillId="10" borderId="16" xfId="0" applyNumberFormat="1" applyFont="1" applyFill="1" applyBorder="1" applyAlignment="1">
      <alignment horizontal="left" vertical="center"/>
    </xf>
    <xf numFmtId="0" fontId="16" fillId="9" borderId="14" xfId="0" applyFont="1" applyFill="1" applyBorder="1" applyAlignment="1">
      <alignment horizontal="left" vertical="center"/>
    </xf>
    <xf numFmtId="0" fontId="16" fillId="9" borderId="15" xfId="0" applyFont="1" applyFill="1" applyBorder="1" applyAlignment="1">
      <alignment horizontal="left" vertical="center"/>
    </xf>
    <xf numFmtId="0" fontId="9" fillId="9" borderId="8" xfId="0" applyFont="1" applyFill="1" applyBorder="1" applyAlignment="1">
      <alignment horizontal="center" vertical="center"/>
    </xf>
    <xf numFmtId="1" fontId="17" fillId="0" borderId="12" xfId="0" applyNumberFormat="1" applyFont="1" applyBorder="1" applyAlignment="1">
      <alignment horizontal="left" vertical="center"/>
    </xf>
    <xf numFmtId="1" fontId="17" fillId="0" borderId="13" xfId="0" applyNumberFormat="1" applyFont="1" applyBorder="1" applyAlignment="1">
      <alignment horizontal="left" vertical="center"/>
    </xf>
    <xf numFmtId="1" fontId="15" fillId="6" borderId="14" xfId="0" applyNumberFormat="1" applyFont="1" applyFill="1" applyBorder="1" applyAlignment="1">
      <alignment horizontal="left" vertical="center"/>
    </xf>
    <xf numFmtId="1" fontId="15" fillId="6" borderId="15" xfId="0" applyNumberFormat="1" applyFont="1" applyFill="1" applyBorder="1" applyAlignment="1">
      <alignment horizontal="left" vertical="center"/>
    </xf>
    <xf numFmtId="1" fontId="15" fillId="6" borderId="16" xfId="0" applyNumberFormat="1" applyFont="1" applyFill="1" applyBorder="1" applyAlignment="1">
      <alignment horizontal="left" vertical="center"/>
    </xf>
    <xf numFmtId="1" fontId="9" fillId="11" borderId="8" xfId="0" applyNumberFormat="1" applyFont="1" applyFill="1" applyBorder="1" applyAlignment="1">
      <alignment horizontal="center" vertical="center"/>
    </xf>
    <xf numFmtId="1" fontId="15" fillId="12" borderId="14" xfId="0" applyNumberFormat="1" applyFont="1" applyFill="1" applyBorder="1" applyAlignment="1">
      <alignment horizontal="left" vertical="center"/>
    </xf>
    <xf numFmtId="1" fontId="15" fillId="12" borderId="15" xfId="0" applyNumberFormat="1" applyFont="1" applyFill="1" applyBorder="1" applyAlignment="1">
      <alignment horizontal="left" vertical="center"/>
    </xf>
    <xf numFmtId="1" fontId="15" fillId="12" borderId="16" xfId="0" applyNumberFormat="1" applyFont="1" applyFill="1" applyBorder="1" applyAlignment="1">
      <alignment horizontal="left" vertical="center"/>
    </xf>
    <xf numFmtId="1" fontId="15" fillId="12" borderId="16" xfId="0" applyNumberFormat="1" applyFont="1" applyFill="1" applyBorder="1" applyAlignment="1">
      <alignment horizontal="center" vertical="center"/>
    </xf>
    <xf numFmtId="1" fontId="15" fillId="13" borderId="7" xfId="0" applyNumberFormat="1" applyFont="1" applyFill="1" applyBorder="1" applyAlignment="1">
      <alignment horizontal="left" vertical="center"/>
    </xf>
    <xf numFmtId="1" fontId="9" fillId="6" borderId="8" xfId="0" applyNumberFormat="1" applyFont="1" applyFill="1" applyBorder="1" applyAlignment="1">
      <alignment horizontal="center" vertical="center"/>
    </xf>
    <xf numFmtId="1" fontId="15" fillId="14" borderId="7" xfId="0" applyNumberFormat="1" applyFont="1" applyFill="1" applyBorder="1" applyAlignment="1">
      <alignment horizontal="left" vertical="center"/>
    </xf>
    <xf numFmtId="0" fontId="8" fillId="15" borderId="8" xfId="0" applyFont="1" applyFill="1" applyBorder="1" applyAlignment="1">
      <alignment horizontal="left" vertical="center"/>
    </xf>
    <xf numFmtId="1" fontId="9" fillId="16" borderId="8" xfId="0" applyNumberFormat="1" applyFont="1" applyFill="1" applyBorder="1" applyAlignment="1">
      <alignment horizontal="center" vertical="center"/>
    </xf>
    <xf numFmtId="1" fontId="15" fillId="17" borderId="7" xfId="0" applyNumberFormat="1" applyFont="1" applyFill="1" applyBorder="1" applyAlignment="1">
      <alignment horizontal="left" vertical="center"/>
    </xf>
    <xf numFmtId="0" fontId="8" fillId="18" borderId="8" xfId="0" applyFont="1" applyFill="1" applyBorder="1" applyAlignment="1">
      <alignment horizontal="left" vertical="center"/>
    </xf>
    <xf numFmtId="1" fontId="9" fillId="19" borderId="8" xfId="0" applyNumberFormat="1" applyFont="1" applyFill="1" applyBorder="1" applyAlignment="1">
      <alignment horizontal="center" vertical="center"/>
    </xf>
    <xf numFmtId="1" fontId="11" fillId="6" borderId="14" xfId="0" applyNumberFormat="1" applyFont="1" applyFill="1" applyBorder="1" applyAlignment="1">
      <alignment horizontal="left" vertical="center"/>
    </xf>
    <xf numFmtId="1" fontId="11" fillId="6" borderId="15" xfId="0" applyNumberFormat="1" applyFont="1" applyFill="1" applyBorder="1" applyAlignment="1">
      <alignment horizontal="left" vertical="center"/>
    </xf>
    <xf numFmtId="1" fontId="11" fillId="6" borderId="16" xfId="0" applyNumberFormat="1" applyFont="1" applyFill="1" applyBorder="1" applyAlignment="1">
      <alignment horizontal="left" vertical="center"/>
    </xf>
    <xf numFmtId="1" fontId="9" fillId="13" borderId="8" xfId="0" applyNumberFormat="1" applyFont="1" applyFill="1" applyBorder="1" applyAlignment="1">
      <alignment horizontal="center" vertical="center"/>
    </xf>
    <xf numFmtId="1" fontId="15" fillId="0" borderId="7" xfId="0" applyNumberFormat="1" applyFont="1" applyBorder="1" applyAlignment="1">
      <alignment horizontal="left" vertical="center"/>
    </xf>
    <xf numFmtId="1" fontId="9" fillId="12" borderId="8" xfId="0" applyNumberFormat="1" applyFont="1" applyFill="1" applyBorder="1" applyAlignment="1">
      <alignment horizontal="center" vertical="center"/>
    </xf>
    <xf numFmtId="1" fontId="15" fillId="0" borderId="14" xfId="0" applyNumberFormat="1" applyFont="1" applyBorder="1" applyAlignment="1">
      <alignment horizontal="left" vertical="center"/>
    </xf>
    <xf numFmtId="1" fontId="15" fillId="0" borderId="15" xfId="0" applyNumberFormat="1" applyFont="1" applyBorder="1" applyAlignment="1">
      <alignment horizontal="left" vertical="center"/>
    </xf>
    <xf numFmtId="1" fontId="15" fillId="0" borderId="16" xfId="0" applyNumberFormat="1" applyFont="1" applyBorder="1" applyAlignment="1">
      <alignment horizontal="left" vertical="center"/>
    </xf>
    <xf numFmtId="1" fontId="9" fillId="18" borderId="8" xfId="0" applyNumberFormat="1" applyFont="1" applyFill="1" applyBorder="1" applyAlignment="1">
      <alignment horizontal="center" vertical="center"/>
    </xf>
    <xf numFmtId="1" fontId="11" fillId="6" borderId="17" xfId="0" applyNumberFormat="1" applyFont="1" applyFill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1" fontId="9" fillId="6" borderId="18" xfId="0" applyNumberFormat="1" applyFont="1" applyFill="1" applyBorder="1" applyAlignment="1">
      <alignment horizontal="center" vertical="center"/>
    </xf>
    <xf numFmtId="1" fontId="6" fillId="0" borderId="19" xfId="0" applyNumberFormat="1" applyFont="1" applyBorder="1" applyAlignment="1">
      <alignment horizontal="left" vertical="center"/>
    </xf>
    <xf numFmtId="1" fontId="6" fillId="0" borderId="2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" fontId="11" fillId="20" borderId="21" xfId="0" applyNumberFormat="1" applyFont="1" applyFill="1" applyBorder="1" applyAlignment="1">
      <alignment horizontal="left" vertical="center"/>
    </xf>
    <xf numFmtId="0" fontId="8" fillId="21" borderId="0" xfId="0" applyFont="1" applyFill="1" applyBorder="1" applyAlignment="1">
      <alignment horizontal="left" vertical="center"/>
    </xf>
    <xf numFmtId="1" fontId="9" fillId="20" borderId="22" xfId="0" applyNumberFormat="1" applyFont="1" applyFill="1" applyBorder="1" applyAlignment="1">
      <alignment horizontal="center" vertical="center"/>
    </xf>
    <xf numFmtId="1" fontId="6" fillId="21" borderId="0" xfId="0" applyNumberFormat="1" applyFont="1" applyFill="1" applyBorder="1" applyAlignment="1">
      <alignment horizontal="left" vertical="center"/>
    </xf>
    <xf numFmtId="0" fontId="13" fillId="21" borderId="0" xfId="0" applyFont="1" applyFill="1" applyBorder="1" applyAlignment="1">
      <alignment horizontal="left" vertical="center"/>
    </xf>
    <xf numFmtId="1" fontId="18" fillId="2" borderId="23" xfId="0" applyNumberFormat="1" applyFont="1" applyFill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1" fontId="18" fillId="2" borderId="25" xfId="0" applyNumberFormat="1" applyFont="1" applyFill="1" applyBorder="1" applyAlignment="1">
      <alignment horizontal="left" vertical="center"/>
    </xf>
    <xf numFmtId="1" fontId="18" fillId="2" borderId="25" xfId="0" applyNumberFormat="1" applyFont="1" applyFill="1" applyBorder="1" applyAlignment="1">
      <alignment horizontal="center" vertical="center"/>
    </xf>
    <xf numFmtId="164" fontId="18" fillId="22" borderId="25" xfId="0" applyNumberFormat="1" applyFont="1" applyFill="1" applyBorder="1" applyAlignment="1">
      <alignment horizontal="left" vertical="center"/>
    </xf>
    <xf numFmtId="0" fontId="19" fillId="22" borderId="26" xfId="0" applyFont="1" applyFill="1" applyBorder="1" applyAlignment="1">
      <alignment horizontal="left" vertical="center" wrapText="1"/>
    </xf>
    <xf numFmtId="1" fontId="9" fillId="0" borderId="9" xfId="0" applyNumberFormat="1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20" fillId="0" borderId="0" xfId="0" applyNumberFormat="1" applyFont="1" applyBorder="1" applyAlignment="1">
      <alignment horizontal="center"/>
    </xf>
    <xf numFmtId="1" fontId="15" fillId="0" borderId="28" xfId="0" applyNumberFormat="1" applyFont="1" applyBorder="1" applyAlignment="1">
      <alignment horizontal="center" vertical="center" wrapText="1"/>
    </xf>
    <xf numFmtId="1" fontId="9" fillId="0" borderId="8" xfId="0" applyNumberFormat="1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20" fillId="0" borderId="8" xfId="0" applyNumberFormat="1" applyFont="1" applyBorder="1" applyAlignment="1">
      <alignment horizontal="center"/>
    </xf>
    <xf numFmtId="1" fontId="15" fillId="0" borderId="30" xfId="0" applyNumberFormat="1" applyFont="1" applyBorder="1" applyAlignment="1">
      <alignment horizontal="center" vertical="center" wrapText="1"/>
    </xf>
    <xf numFmtId="1" fontId="21" fillId="0" borderId="7" xfId="0" applyNumberFormat="1" applyFont="1" applyBorder="1" applyAlignment="1">
      <alignment horizontal="left" vertical="center"/>
    </xf>
    <xf numFmtId="1" fontId="7" fillId="6" borderId="7" xfId="0" applyNumberFormat="1" applyFont="1" applyFill="1" applyBorder="1" applyAlignment="1">
      <alignment horizontal="left" vertical="center"/>
    </xf>
    <xf numFmtId="1" fontId="9" fillId="6" borderId="8" xfId="0" applyNumberFormat="1" applyFont="1" applyFill="1" applyBorder="1" applyAlignment="1">
      <alignment horizontal="center" vertical="center"/>
    </xf>
    <xf numFmtId="1" fontId="20" fillId="6" borderId="8" xfId="0" applyNumberFormat="1" applyFont="1" applyFill="1" applyBorder="1" applyAlignment="1">
      <alignment horizontal="center"/>
    </xf>
    <xf numFmtId="1" fontId="15" fillId="7" borderId="30" xfId="0" applyNumberFormat="1" applyFont="1" applyFill="1" applyBorder="1" applyAlignment="1">
      <alignment horizontal="center" vertical="center" wrapText="1"/>
    </xf>
    <xf numFmtId="1" fontId="20" fillId="0" borderId="8" xfId="0" applyNumberFormat="1" applyFont="1" applyBorder="1" applyAlignment="1">
      <alignment horizontal="center"/>
    </xf>
    <xf numFmtId="1" fontId="7" fillId="12" borderId="7" xfId="0" applyNumberFormat="1" applyFont="1" applyFill="1" applyBorder="1" applyAlignment="1">
      <alignment horizontal="left" vertical="center"/>
    </xf>
    <xf numFmtId="1" fontId="9" fillId="12" borderId="8" xfId="0" applyNumberFormat="1" applyFont="1" applyFill="1" applyBorder="1" applyAlignment="1">
      <alignment horizontal="center" vertical="center"/>
    </xf>
    <xf numFmtId="1" fontId="20" fillId="12" borderId="29" xfId="0" applyNumberFormat="1" applyFont="1" applyFill="1" applyBorder="1" applyAlignment="1">
      <alignment horizontal="center"/>
    </xf>
    <xf numFmtId="1" fontId="9" fillId="12" borderId="30" xfId="0" applyNumberFormat="1" applyFont="1" applyFill="1" applyBorder="1" applyAlignment="1">
      <alignment horizontal="center" vertical="center"/>
    </xf>
    <xf numFmtId="1" fontId="22" fillId="23" borderId="7" xfId="0" applyNumberFormat="1" applyFont="1" applyFill="1" applyBorder="1" applyAlignment="1">
      <alignment horizontal="left" vertical="center"/>
    </xf>
    <xf numFmtId="1" fontId="9" fillId="23" borderId="8" xfId="0" applyNumberFormat="1" applyFont="1" applyFill="1" applyBorder="1" applyAlignment="1">
      <alignment horizontal="center" vertical="center"/>
    </xf>
    <xf numFmtId="1" fontId="9" fillId="23" borderId="8" xfId="0" applyNumberFormat="1" applyFont="1" applyFill="1" applyBorder="1" applyAlignment="1">
      <alignment horizontal="center" vertical="center"/>
    </xf>
    <xf numFmtId="0" fontId="20" fillId="23" borderId="29" xfId="0" applyNumberFormat="1" applyFont="1" applyFill="1" applyBorder="1" applyAlignment="1">
      <alignment horizontal="center"/>
    </xf>
    <xf numFmtId="1" fontId="9" fillId="23" borderId="30" xfId="0" applyNumberFormat="1" applyFont="1" applyFill="1" applyBorder="1" applyAlignment="1">
      <alignment horizontal="center" vertical="center"/>
    </xf>
    <xf numFmtId="1" fontId="22" fillId="24" borderId="17" xfId="0" applyNumberFormat="1" applyFont="1" applyFill="1" applyBorder="1" applyAlignment="1">
      <alignment horizontal="left" vertical="center"/>
    </xf>
    <xf numFmtId="1" fontId="9" fillId="24" borderId="18" xfId="0" applyNumberFormat="1" applyFont="1" applyFill="1" applyBorder="1" applyAlignment="1">
      <alignment horizontal="center" vertical="center"/>
    </xf>
    <xf numFmtId="1" fontId="9" fillId="24" borderId="18" xfId="0" applyNumberFormat="1" applyFont="1" applyFill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1" fontId="20" fillId="24" borderId="18" xfId="0" applyNumberFormat="1" applyFont="1" applyFill="1" applyBorder="1" applyAlignment="1">
      <alignment horizontal="center"/>
    </xf>
    <xf numFmtId="2" fontId="9" fillId="24" borderId="32" xfId="0" applyNumberFormat="1" applyFont="1" applyFill="1" applyBorder="1" applyAlignment="1">
      <alignment horizontal="center" vertical="center"/>
    </xf>
    <xf numFmtId="164" fontId="4" fillId="0" borderId="21" xfId="0" applyNumberFormat="1" applyFont="1" applyBorder="1" applyAlignment="1">
      <alignment horizontal="left" vertical="center"/>
    </xf>
    <xf numFmtId="1" fontId="22" fillId="0" borderId="0" xfId="0" applyNumberFormat="1" applyFont="1" applyBorder="1" applyAlignment="1">
      <alignment horizontal="left" vertical="center"/>
    </xf>
    <xf numFmtId="1" fontId="17" fillId="0" borderId="0" xfId="0" applyNumberFormat="1" applyFont="1" applyBorder="1" applyAlignment="1">
      <alignment horizontal="left" vertical="center"/>
    </xf>
    <xf numFmtId="1" fontId="17" fillId="0" borderId="33" xfId="0" applyNumberFormat="1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left" vertical="center" wrapText="1"/>
    </xf>
    <xf numFmtId="1" fontId="23" fillId="2" borderId="34" xfId="0" applyNumberFormat="1" applyFont="1" applyFill="1" applyBorder="1" applyAlignment="1">
      <alignment horizontal="left" vertical="center" wrapText="1"/>
    </xf>
    <xf numFmtId="1" fontId="23" fillId="2" borderId="35" xfId="0" applyNumberFormat="1" applyFont="1" applyFill="1" applyBorder="1" applyAlignment="1">
      <alignment horizontal="center" vertical="center"/>
    </xf>
    <xf numFmtId="1" fontId="23" fillId="2" borderId="36" xfId="0" applyNumberFormat="1" applyFont="1" applyFill="1" applyBorder="1" applyAlignment="1">
      <alignment horizontal="center" vertical="center"/>
    </xf>
    <xf numFmtId="1" fontId="24" fillId="25" borderId="37" xfId="0" applyNumberFormat="1" applyFont="1" applyFill="1" applyBorder="1" applyAlignment="1">
      <alignment horizontal="left" vertical="center" wrapText="1"/>
    </xf>
    <xf numFmtId="1" fontId="9" fillId="6" borderId="38" xfId="0" applyNumberFormat="1" applyFont="1" applyFill="1" applyBorder="1" applyAlignment="1">
      <alignment horizontal="center" vertical="center"/>
    </xf>
    <xf numFmtId="1" fontId="9" fillId="6" borderId="39" xfId="0" applyNumberFormat="1" applyFont="1" applyFill="1" applyBorder="1" applyAlignment="1">
      <alignment horizontal="center" vertical="center"/>
    </xf>
    <xf numFmtId="1" fontId="15" fillId="0" borderId="21" xfId="0" applyNumberFormat="1" applyFont="1" applyBorder="1" applyAlignment="1">
      <alignment horizontal="left" vertical="center"/>
    </xf>
    <xf numFmtId="1" fontId="15" fillId="0" borderId="0" xfId="0" applyNumberFormat="1" applyFont="1" applyBorder="1" applyAlignment="1">
      <alignment horizontal="left" vertical="center"/>
    </xf>
    <xf numFmtId="1" fontId="25" fillId="0" borderId="0" xfId="0" applyNumberFormat="1" applyFont="1" applyBorder="1" applyAlignment="1">
      <alignment horizontal="left" vertical="center"/>
    </xf>
    <xf numFmtId="1" fontId="26" fillId="0" borderId="0" xfId="0" applyNumberFormat="1" applyFont="1" applyBorder="1" applyAlignment="1">
      <alignment horizontal="left" vertical="center"/>
    </xf>
    <xf numFmtId="1" fontId="18" fillId="2" borderId="40" xfId="0" applyNumberFormat="1" applyFont="1" applyFill="1" applyBorder="1" applyAlignment="1">
      <alignment horizontal="left" vertical="center"/>
    </xf>
    <xf numFmtId="1" fontId="18" fillId="2" borderId="41" xfId="0" applyNumberFormat="1" applyFont="1" applyFill="1" applyBorder="1" applyAlignment="1">
      <alignment horizontal="left" vertical="center"/>
    </xf>
    <xf numFmtId="1" fontId="4" fillId="0" borderId="0" xfId="0" applyNumberFormat="1" applyFont="1" applyBorder="1" applyAlignment="1">
      <alignment horizontal="left" vertical="center"/>
    </xf>
    <xf numFmtId="1" fontId="9" fillId="21" borderId="8" xfId="0" applyNumberFormat="1" applyFont="1" applyFill="1" applyBorder="1" applyAlignment="1">
      <alignment horizontal="center" vertical="center"/>
    </xf>
    <xf numFmtId="1" fontId="9" fillId="21" borderId="30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1" fontId="15" fillId="0" borderId="0" xfId="0" applyNumberFormat="1" applyFont="1" applyBorder="1" applyAlignment="1">
      <alignment horizontal="center" vertical="center"/>
    </xf>
    <xf numFmtId="1" fontId="15" fillId="26" borderId="42" xfId="0" applyNumberFormat="1" applyFont="1" applyFill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1" fontId="17" fillId="26" borderId="44" xfId="0" applyNumberFormat="1" applyFont="1" applyFill="1" applyBorder="1" applyAlignment="1">
      <alignment horizontal="center" vertical="center"/>
    </xf>
    <xf numFmtId="1" fontId="17" fillId="26" borderId="45" xfId="0" applyNumberFormat="1" applyFont="1" applyFill="1" applyBorder="1" applyAlignment="1">
      <alignment horizontal="center" vertical="center"/>
    </xf>
    <xf numFmtId="1" fontId="17" fillId="26" borderId="46" xfId="0" applyNumberFormat="1" applyFont="1" applyFill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" fontId="17" fillId="27" borderId="23" xfId="0" applyNumberFormat="1" applyFont="1" applyFill="1" applyBorder="1" applyAlignment="1">
      <alignment horizontal="center" vertical="center"/>
    </xf>
    <xf numFmtId="1" fontId="17" fillId="27" borderId="24" xfId="0" applyNumberFormat="1" applyFont="1" applyFill="1" applyBorder="1" applyAlignment="1">
      <alignment horizontal="center" vertical="center"/>
    </xf>
    <xf numFmtId="1" fontId="17" fillId="27" borderId="47" xfId="0" applyNumberFormat="1" applyFont="1" applyFill="1" applyBorder="1" applyAlignment="1">
      <alignment horizontal="center" vertical="center"/>
    </xf>
    <xf numFmtId="1" fontId="17" fillId="21" borderId="12" xfId="0" applyNumberFormat="1" applyFont="1" applyFill="1" applyBorder="1" applyAlignment="1">
      <alignment horizontal="center" vertical="center"/>
    </xf>
    <xf numFmtId="1" fontId="9" fillId="21" borderId="48" xfId="0" applyNumberFormat="1" applyFont="1" applyFill="1" applyBorder="1" applyAlignment="1">
      <alignment horizontal="center" vertical="center"/>
    </xf>
    <xf numFmtId="1" fontId="17" fillId="21" borderId="48" xfId="0" applyNumberFormat="1" applyFont="1" applyFill="1" applyBorder="1" applyAlignment="1">
      <alignment horizontal="center" vertical="center"/>
    </xf>
    <xf numFmtId="1" fontId="17" fillId="21" borderId="13" xfId="0" applyNumberFormat="1" applyFont="1" applyFill="1" applyBorder="1" applyAlignment="1">
      <alignment horizontal="center" vertical="center"/>
    </xf>
    <xf numFmtId="0" fontId="15" fillId="0" borderId="7" xfId="0" applyFont="1" applyBorder="1" applyAlignment="1">
      <alignment horizontal="left" vertical="center" wrapText="1"/>
    </xf>
    <xf numFmtId="0" fontId="6" fillId="21" borderId="12" xfId="0" applyFont="1" applyFill="1" applyBorder="1" applyAlignment="1">
      <alignment horizontal="center" vertical="center" wrapText="1"/>
    </xf>
    <xf numFmtId="0" fontId="9" fillId="21" borderId="48" xfId="0" applyFont="1" applyFill="1" applyBorder="1" applyAlignment="1">
      <alignment horizontal="center" vertical="center" wrapText="1"/>
    </xf>
    <xf numFmtId="0" fontId="6" fillId="21" borderId="48" xfId="0" applyFont="1" applyFill="1" applyBorder="1" applyAlignment="1">
      <alignment horizontal="center" vertical="center" wrapText="1"/>
    </xf>
    <xf numFmtId="0" fontId="6" fillId="21" borderId="1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left" vertical="center" wrapText="1"/>
    </xf>
    <xf numFmtId="1" fontId="15" fillId="0" borderId="42" xfId="0" applyNumberFormat="1" applyFont="1" applyBorder="1" applyAlignment="1">
      <alignment horizontal="left" vertical="center"/>
    </xf>
    <xf numFmtId="1" fontId="17" fillId="21" borderId="49" xfId="0" applyNumberFormat="1" applyFont="1" applyFill="1" applyBorder="1" applyAlignment="1">
      <alignment horizontal="center" vertical="center"/>
    </xf>
    <xf numFmtId="1" fontId="9" fillId="21" borderId="50" xfId="0" applyNumberFormat="1" applyFont="1" applyFill="1" applyBorder="1" applyAlignment="1">
      <alignment horizontal="center" vertical="center"/>
    </xf>
    <xf numFmtId="1" fontId="17" fillId="21" borderId="50" xfId="0" applyNumberFormat="1" applyFont="1" applyFill="1" applyBorder="1" applyAlignment="1">
      <alignment horizontal="center" vertical="center"/>
    </xf>
    <xf numFmtId="1" fontId="17" fillId="21" borderId="51" xfId="0" applyNumberFormat="1" applyFont="1" applyFill="1" applyBorder="1" applyAlignment="1">
      <alignment horizontal="center" vertical="center"/>
    </xf>
    <xf numFmtId="1" fontId="15" fillId="6" borderId="17" xfId="0" applyNumberFormat="1" applyFont="1" applyFill="1" applyBorder="1" applyAlignment="1">
      <alignment horizontal="left" vertical="center"/>
    </xf>
    <xf numFmtId="1" fontId="17" fillId="6" borderId="18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" fontId="18" fillId="2" borderId="21" xfId="0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" fontId="18" fillId="2" borderId="45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8" fillId="21" borderId="8" xfId="0" applyFont="1" applyFill="1" applyBorder="1" applyAlignment="1">
      <alignment horizontal="center" vertical="center"/>
    </xf>
    <xf numFmtId="0" fontId="8" fillId="21" borderId="8" xfId="0" applyFont="1" applyFill="1" applyBorder="1" applyAlignment="1">
      <alignment horizontal="left" vertical="top" wrapText="1"/>
    </xf>
    <xf numFmtId="0" fontId="8" fillId="21" borderId="8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1" fontId="28" fillId="28" borderId="52" xfId="0" applyNumberFormat="1" applyFont="1" applyFill="1" applyBorder="1" applyAlignment="1">
      <alignment horizontal="left" vertical="center" wrapText="1"/>
    </xf>
    <xf numFmtId="1" fontId="28" fillId="28" borderId="25" xfId="0" applyNumberFormat="1" applyFont="1" applyFill="1" applyBorder="1" applyAlignment="1">
      <alignment horizontal="left" vertical="center" wrapText="1"/>
    </xf>
    <xf numFmtId="1" fontId="17" fillId="29" borderId="26" xfId="0" applyNumberFormat="1" applyFont="1" applyFill="1" applyBorder="1" applyAlignment="1">
      <alignment horizontal="center" vertical="center" wrapText="1"/>
    </xf>
    <xf numFmtId="1" fontId="28" fillId="28" borderId="7" xfId="0" applyNumberFormat="1" applyFont="1" applyFill="1" applyBorder="1" applyAlignment="1">
      <alignment horizontal="left" vertical="center" wrapText="1"/>
    </xf>
    <xf numFmtId="0" fontId="28" fillId="21" borderId="8" xfId="0" applyFont="1" applyFill="1" applyBorder="1" applyAlignment="1">
      <alignment horizontal="left" vertical="center"/>
    </xf>
    <xf numFmtId="1" fontId="9" fillId="29" borderId="30" xfId="0" applyNumberFormat="1" applyFont="1" applyFill="1" applyBorder="1" applyAlignment="1">
      <alignment horizontal="center" vertical="center" wrapText="1"/>
    </xf>
    <xf numFmtId="1" fontId="16" fillId="6" borderId="17" xfId="0" applyNumberFormat="1" applyFont="1" applyFill="1" applyBorder="1" applyAlignment="1">
      <alignment horizontal="left" vertical="center" wrapText="1"/>
    </xf>
    <xf numFmtId="1" fontId="17" fillId="6" borderId="32" xfId="0" applyNumberFormat="1" applyFont="1" applyFill="1" applyBorder="1" applyAlignment="1">
      <alignment horizontal="center" vertical="center" wrapText="1"/>
    </xf>
    <xf numFmtId="1" fontId="4" fillId="0" borderId="21" xfId="0" applyNumberFormat="1" applyFont="1" applyBorder="1" applyAlignment="1">
      <alignment horizontal="left" vertical="center" wrapText="1"/>
    </xf>
    <xf numFmtId="1" fontId="4" fillId="0" borderId="0" xfId="0" applyNumberFormat="1" applyFont="1" applyBorder="1" applyAlignment="1">
      <alignment horizontal="left" vertical="center" wrapText="1"/>
    </xf>
    <xf numFmtId="1" fontId="6" fillId="0" borderId="0" xfId="0" applyNumberFormat="1" applyFont="1" applyBorder="1" applyAlignment="1">
      <alignment horizontal="left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" fontId="18" fillId="30" borderId="52" xfId="0" applyNumberFormat="1" applyFont="1" applyFill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/>
    </xf>
    <xf numFmtId="1" fontId="17" fillId="26" borderId="26" xfId="0" applyNumberFormat="1" applyFont="1" applyFill="1" applyBorder="1" applyAlignment="1">
      <alignment horizontal="center" vertical="center" wrapText="1"/>
    </xf>
    <xf numFmtId="1" fontId="18" fillId="30" borderId="17" xfId="0" applyNumberFormat="1" applyFont="1" applyFill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/>
    </xf>
    <xf numFmtId="1" fontId="17" fillId="26" borderId="32" xfId="0" applyNumberFormat="1" applyFont="1" applyFill="1" applyBorder="1" applyAlignment="1">
      <alignment horizontal="center" vertical="center" wrapText="1"/>
    </xf>
    <xf numFmtId="1" fontId="18" fillId="28" borderId="0" xfId="0" applyNumberFormat="1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1" fontId="17" fillId="29" borderId="0" xfId="0" applyNumberFormat="1" applyFont="1" applyFill="1" applyBorder="1" applyAlignment="1">
      <alignment horizontal="center" vertical="center" wrapText="1"/>
    </xf>
    <xf numFmtId="1" fontId="29" fillId="2" borderId="53" xfId="0" applyNumberFormat="1" applyFont="1" applyFill="1" applyBorder="1" applyAlignment="1">
      <alignment horizontal="left" vertical="center"/>
    </xf>
    <xf numFmtId="0" fontId="30" fillId="0" borderId="35" xfId="0" applyFont="1" applyBorder="1" applyAlignment="1">
      <alignment horizontal="left" vertical="center"/>
    </xf>
    <xf numFmtId="1" fontId="31" fillId="2" borderId="35" xfId="0" applyNumberFormat="1" applyFont="1" applyFill="1" applyBorder="1" applyAlignment="1">
      <alignment horizontal="center" vertical="center"/>
    </xf>
    <xf numFmtId="1" fontId="5" fillId="2" borderId="36" xfId="0" applyNumberFormat="1" applyFont="1" applyFill="1" applyBorder="1" applyAlignment="1">
      <alignment horizontal="center" vertical="center"/>
    </xf>
    <xf numFmtId="1" fontId="7" fillId="0" borderId="54" xfId="0" applyNumberFormat="1" applyFont="1" applyBorder="1" applyAlignment="1">
      <alignment horizontal="left" vertical="center"/>
    </xf>
    <xf numFmtId="0" fontId="8" fillId="0" borderId="48" xfId="0" applyFont="1" applyBorder="1" applyAlignment="1">
      <alignment horizontal="left" vertical="center"/>
    </xf>
    <xf numFmtId="1" fontId="20" fillId="0" borderId="48" xfId="0" applyNumberFormat="1" applyFont="1" applyBorder="1" applyAlignment="1">
      <alignment horizontal="center" vertical="center"/>
    </xf>
    <xf numFmtId="1" fontId="17" fillId="0" borderId="13" xfId="0" applyNumberFormat="1" applyFont="1" applyBorder="1" applyAlignment="1">
      <alignment horizontal="center" vertical="center"/>
    </xf>
    <xf numFmtId="1" fontId="17" fillId="0" borderId="48" xfId="0" applyNumberFormat="1" applyFont="1" applyBorder="1" applyAlignment="1">
      <alignment horizontal="center" vertical="center"/>
    </xf>
    <xf numFmtId="1" fontId="7" fillId="0" borderId="55" xfId="0" applyNumberFormat="1" applyFont="1" applyBorder="1" applyAlignment="1">
      <alignment horizontal="left" vertical="center"/>
    </xf>
    <xf numFmtId="1" fontId="7" fillId="0" borderId="56" xfId="0" applyNumberFormat="1" applyFont="1" applyBorder="1" applyAlignment="1">
      <alignment horizontal="left" vertical="center"/>
    </xf>
    <xf numFmtId="1" fontId="7" fillId="0" borderId="12" xfId="0" applyNumberFormat="1" applyFont="1" applyBorder="1" applyAlignment="1">
      <alignment horizontal="left" vertical="center"/>
    </xf>
    <xf numFmtId="1" fontId="32" fillId="0" borderId="54" xfId="0" applyNumberFormat="1" applyFont="1" applyBorder="1" applyAlignment="1">
      <alignment horizontal="left" vertical="center"/>
    </xf>
    <xf numFmtId="0" fontId="33" fillId="0" borderId="48" xfId="0" applyFont="1" applyBorder="1" applyAlignment="1">
      <alignment horizontal="left" vertical="center"/>
    </xf>
    <xf numFmtId="1" fontId="32" fillId="0" borderId="55" xfId="0" applyNumberFormat="1" applyFont="1" applyBorder="1" applyAlignment="1">
      <alignment horizontal="left" vertical="center"/>
    </xf>
    <xf numFmtId="1" fontId="32" fillId="0" borderId="56" xfId="0" applyNumberFormat="1" applyFont="1" applyBorder="1" applyAlignment="1">
      <alignment horizontal="left" vertical="center"/>
    </xf>
    <xf numFmtId="1" fontId="32" fillId="0" borderId="12" xfId="0" applyNumberFormat="1" applyFont="1" applyBorder="1" applyAlignment="1">
      <alignment horizontal="left" vertical="center"/>
    </xf>
    <xf numFmtId="1" fontId="32" fillId="31" borderId="55" xfId="0" applyNumberFormat="1" applyFont="1" applyFill="1" applyBorder="1" applyAlignment="1">
      <alignment horizontal="left" vertical="center"/>
    </xf>
    <xf numFmtId="1" fontId="32" fillId="31" borderId="56" xfId="0" applyNumberFormat="1" applyFont="1" applyFill="1" applyBorder="1" applyAlignment="1">
      <alignment horizontal="left" vertical="center"/>
    </xf>
    <xf numFmtId="1" fontId="32" fillId="31" borderId="12" xfId="0" applyNumberFormat="1" applyFont="1" applyFill="1" applyBorder="1" applyAlignment="1">
      <alignment horizontal="left" vertical="center"/>
    </xf>
    <xf numFmtId="1" fontId="17" fillId="31" borderId="48" xfId="0" applyNumberFormat="1" applyFont="1" applyFill="1" applyBorder="1" applyAlignment="1">
      <alignment horizontal="center" vertical="center"/>
    </xf>
    <xf numFmtId="1" fontId="17" fillId="31" borderId="13" xfId="0" applyNumberFormat="1" applyFont="1" applyFill="1" applyBorder="1" applyAlignment="1">
      <alignment horizontal="center" vertical="center"/>
    </xf>
    <xf numFmtId="1" fontId="7" fillId="32" borderId="54" xfId="0" applyNumberFormat="1" applyFont="1" applyFill="1" applyBorder="1" applyAlignment="1">
      <alignment horizontal="left" vertical="center"/>
    </xf>
    <xf numFmtId="1" fontId="9" fillId="32" borderId="48" xfId="0" applyNumberFormat="1" applyFont="1" applyFill="1" applyBorder="1" applyAlignment="1">
      <alignment horizontal="center" vertical="center"/>
    </xf>
    <xf numFmtId="1" fontId="9" fillId="32" borderId="13" xfId="0" applyNumberFormat="1" applyFont="1" applyFill="1" applyBorder="1" applyAlignment="1">
      <alignment horizontal="center" vertical="center"/>
    </xf>
    <xf numFmtId="1" fontId="9" fillId="0" borderId="48" xfId="0" applyNumberFormat="1" applyFont="1" applyBorder="1" applyAlignment="1">
      <alignment horizontal="center" vertical="center"/>
    </xf>
    <xf numFmtId="1" fontId="9" fillId="0" borderId="13" xfId="0" applyNumberFormat="1" applyFont="1" applyBorder="1" applyAlignment="1">
      <alignment horizontal="center" vertical="center"/>
    </xf>
    <xf numFmtId="1" fontId="7" fillId="25" borderId="54" xfId="0" applyNumberFormat="1" applyFont="1" applyFill="1" applyBorder="1" applyAlignment="1">
      <alignment horizontal="left" vertical="center"/>
    </xf>
    <xf numFmtId="1" fontId="9" fillId="25" borderId="48" xfId="0" applyNumberFormat="1" applyFont="1" applyFill="1" applyBorder="1" applyAlignment="1">
      <alignment horizontal="center" vertical="center"/>
    </xf>
    <xf numFmtId="1" fontId="9" fillId="25" borderId="13" xfId="0" applyNumberFormat="1" applyFont="1" applyFill="1" applyBorder="1" applyAlignment="1">
      <alignment horizontal="center" vertical="center"/>
    </xf>
    <xf numFmtId="1" fontId="7" fillId="33" borderId="54" xfId="0" applyNumberFormat="1" applyFont="1" applyFill="1" applyBorder="1" applyAlignment="1">
      <alignment horizontal="left" vertical="center"/>
    </xf>
    <xf numFmtId="1" fontId="9" fillId="33" borderId="48" xfId="0" applyNumberFormat="1" applyFont="1" applyFill="1" applyBorder="1" applyAlignment="1">
      <alignment horizontal="center" vertical="center"/>
    </xf>
    <xf numFmtId="1" fontId="9" fillId="33" borderId="13" xfId="0" applyNumberFormat="1" applyFont="1" applyFill="1" applyBorder="1" applyAlignment="1">
      <alignment horizontal="center" vertical="center"/>
    </xf>
    <xf numFmtId="1" fontId="7" fillId="27" borderId="54" xfId="0" applyNumberFormat="1" applyFont="1" applyFill="1" applyBorder="1" applyAlignment="1">
      <alignment horizontal="left" vertical="center"/>
    </xf>
    <xf numFmtId="1" fontId="9" fillId="27" borderId="48" xfId="0" applyNumberFormat="1" applyFont="1" applyFill="1" applyBorder="1" applyAlignment="1">
      <alignment horizontal="center" vertical="center"/>
    </xf>
    <xf numFmtId="1" fontId="9" fillId="27" borderId="13" xfId="0" applyNumberFormat="1" applyFont="1" applyFill="1" applyBorder="1" applyAlignment="1">
      <alignment horizontal="center" vertical="center"/>
    </xf>
    <xf numFmtId="1" fontId="34" fillId="34" borderId="55" xfId="0" applyNumberFormat="1" applyFont="1" applyFill="1" applyBorder="1" applyAlignment="1">
      <alignment horizontal="left" vertical="center"/>
    </xf>
    <xf numFmtId="1" fontId="34" fillId="34" borderId="56" xfId="0" applyNumberFormat="1" applyFont="1" applyFill="1" applyBorder="1" applyAlignment="1">
      <alignment horizontal="left" vertical="center"/>
    </xf>
    <xf numFmtId="1" fontId="34" fillId="34" borderId="12" xfId="0" applyNumberFormat="1" applyFont="1" applyFill="1" applyBorder="1" applyAlignment="1">
      <alignment horizontal="left" vertical="center"/>
    </xf>
    <xf numFmtId="1" fontId="9" fillId="34" borderId="50" xfId="0" applyNumberFormat="1" applyFont="1" applyFill="1" applyBorder="1" applyAlignment="1">
      <alignment horizontal="center" vertical="center"/>
    </xf>
    <xf numFmtId="1" fontId="34" fillId="35" borderId="55" xfId="0" applyNumberFormat="1" applyFont="1" applyFill="1" applyBorder="1" applyAlignment="1">
      <alignment horizontal="left" vertical="center"/>
    </xf>
    <xf numFmtId="1" fontId="34" fillId="35" borderId="56" xfId="0" applyNumberFormat="1" applyFont="1" applyFill="1" applyBorder="1" applyAlignment="1">
      <alignment horizontal="left" vertical="center"/>
    </xf>
    <xf numFmtId="1" fontId="34" fillId="35" borderId="12" xfId="0" applyNumberFormat="1" applyFont="1" applyFill="1" applyBorder="1" applyAlignment="1">
      <alignment horizontal="left" vertical="center"/>
    </xf>
    <xf numFmtId="1" fontId="9" fillId="35" borderId="50" xfId="0" applyNumberFormat="1" applyFont="1" applyFill="1" applyBorder="1" applyAlignment="1">
      <alignment horizontal="center" vertical="center"/>
    </xf>
    <xf numFmtId="1" fontId="9" fillId="35" borderId="51" xfId="0" applyNumberFormat="1" applyFont="1" applyFill="1" applyBorder="1" applyAlignment="1">
      <alignment horizontal="center" vertical="center"/>
    </xf>
    <xf numFmtId="1" fontId="15" fillId="6" borderId="57" xfId="0" applyNumberFormat="1" applyFont="1" applyFill="1" applyBorder="1" applyAlignment="1">
      <alignment horizontal="left" vertical="center"/>
    </xf>
    <xf numFmtId="0" fontId="8" fillId="0" borderId="58" xfId="0" applyFont="1" applyBorder="1" applyAlignment="1">
      <alignment horizontal="left" vertical="center"/>
    </xf>
    <xf numFmtId="1" fontId="9" fillId="6" borderId="58" xfId="0" applyNumberFormat="1" applyFont="1" applyFill="1" applyBorder="1" applyAlignment="1">
      <alignment horizontal="center" vertical="center"/>
    </xf>
    <xf numFmtId="1" fontId="9" fillId="6" borderId="20" xfId="0" applyNumberFormat="1" applyFont="1" applyFill="1" applyBorder="1" applyAlignment="1">
      <alignment horizontal="center" vertical="center"/>
    </xf>
    <xf numFmtId="1" fontId="15" fillId="20" borderId="21" xfId="0" applyNumberFormat="1" applyFont="1" applyFill="1" applyBorder="1" applyAlignment="1">
      <alignment horizontal="left" vertical="center"/>
    </xf>
    <xf numFmtId="1" fontId="9" fillId="20" borderId="0" xfId="0" applyNumberFormat="1" applyFont="1" applyFill="1" applyBorder="1" applyAlignment="1">
      <alignment horizontal="center" vertical="center"/>
    </xf>
    <xf numFmtId="1" fontId="15" fillId="10" borderId="59" xfId="0" applyNumberFormat="1" applyFont="1" applyFill="1" applyBorder="1" applyAlignment="1">
      <alignment horizontal="center" vertical="center"/>
    </xf>
    <xf numFmtId="1" fontId="15" fillId="10" borderId="60" xfId="0" applyNumberFormat="1" applyFont="1" applyFill="1" applyBorder="1" applyAlignment="1">
      <alignment horizontal="center" vertical="center"/>
    </xf>
    <xf numFmtId="1" fontId="15" fillId="10" borderId="61" xfId="0" applyNumberFormat="1" applyFont="1" applyFill="1" applyBorder="1" applyAlignment="1">
      <alignment horizontal="center" vertical="center"/>
    </xf>
    <xf numFmtId="0" fontId="4" fillId="21" borderId="0" xfId="0" applyFont="1" applyFill="1" applyBorder="1" applyAlignment="1">
      <alignment horizontal="left" vertical="center" wrapText="1"/>
    </xf>
    <xf numFmtId="1" fontId="15" fillId="36" borderId="62" xfId="0" applyNumberFormat="1" applyFont="1" applyFill="1" applyBorder="1" applyAlignment="1">
      <alignment horizontal="left" vertical="center"/>
    </xf>
    <xf numFmtId="1" fontId="15" fillId="36" borderId="63" xfId="0" applyNumberFormat="1" applyFont="1" applyFill="1" applyBorder="1" applyAlignment="1">
      <alignment horizontal="left" vertical="center"/>
    </xf>
    <xf numFmtId="1" fontId="15" fillId="36" borderId="64" xfId="0" applyNumberFormat="1" applyFont="1" applyFill="1" applyBorder="1" applyAlignment="1">
      <alignment horizontal="left" vertical="center"/>
    </xf>
    <xf numFmtId="2" fontId="9" fillId="36" borderId="64" xfId="0" applyNumberFormat="1" applyFont="1" applyFill="1" applyBorder="1" applyAlignment="1">
      <alignment horizontal="center" vertical="center"/>
    </xf>
    <xf numFmtId="164" fontId="6" fillId="36" borderId="8" xfId="0" applyNumberFormat="1" applyFont="1" applyFill="1" applyBorder="1" applyAlignment="1">
      <alignment horizontal="center" vertical="center"/>
    </xf>
    <xf numFmtId="1" fontId="17" fillId="36" borderId="8" xfId="0" applyNumberFormat="1" applyFont="1" applyFill="1" applyBorder="1" applyAlignment="1">
      <alignment horizontal="center" vertical="center"/>
    </xf>
    <xf numFmtId="0" fontId="13" fillId="0" borderId="30" xfId="0" applyFont="1" applyBorder="1" applyAlignment="1">
      <alignment horizontal="left" vertical="center"/>
    </xf>
    <xf numFmtId="1" fontId="15" fillId="36" borderId="54" xfId="0" applyNumberFormat="1" applyFont="1" applyFill="1" applyBorder="1" applyAlignment="1">
      <alignment horizontal="left" vertical="center"/>
    </xf>
    <xf numFmtId="1" fontId="15" fillId="36" borderId="48" xfId="0" applyNumberFormat="1" applyFont="1" applyFill="1" applyBorder="1" applyAlignment="1">
      <alignment horizontal="left" vertical="center"/>
    </xf>
    <xf numFmtId="1" fontId="15" fillId="36" borderId="65" xfId="0" applyNumberFormat="1" applyFont="1" applyFill="1" applyBorder="1" applyAlignment="1">
      <alignment horizontal="left" vertical="center"/>
    </xf>
    <xf numFmtId="2" fontId="9" fillId="36" borderId="65" xfId="0" applyNumberFormat="1" applyFont="1" applyFill="1" applyBorder="1" applyAlignment="1">
      <alignment horizontal="center" vertical="center"/>
    </xf>
    <xf numFmtId="164" fontId="15" fillId="0" borderId="0" xfId="0" applyNumberFormat="1" applyFont="1" applyBorder="1" applyAlignment="1">
      <alignment horizontal="left" vertical="center" wrapText="1"/>
    </xf>
    <xf numFmtId="1" fontId="35" fillId="37" borderId="55" xfId="0" applyNumberFormat="1" applyFont="1" applyFill="1" applyBorder="1" applyAlignment="1">
      <alignment horizontal="center" vertical="center"/>
    </xf>
    <xf numFmtId="1" fontId="35" fillId="37" borderId="56" xfId="0" applyNumberFormat="1" applyFont="1" applyFill="1" applyBorder="1" applyAlignment="1">
      <alignment horizontal="center" vertical="center"/>
    </xf>
    <xf numFmtId="1" fontId="36" fillId="38" borderId="48" xfId="0" applyNumberFormat="1" applyFont="1" applyFill="1" applyBorder="1" applyAlignment="1">
      <alignment horizontal="center" vertical="center"/>
    </xf>
    <xf numFmtId="1" fontId="36" fillId="38" borderId="63" xfId="0" applyNumberFormat="1" applyFont="1" applyFill="1" applyBorder="1" applyAlignment="1">
      <alignment horizontal="center" vertical="center"/>
    </xf>
    <xf numFmtId="1" fontId="37" fillId="38" borderId="11" xfId="0" applyNumberFormat="1" applyFont="1" applyFill="1" applyBorder="1" applyAlignment="1">
      <alignment horizontal="center" vertical="center"/>
    </xf>
    <xf numFmtId="1" fontId="15" fillId="39" borderId="55" xfId="0" applyNumberFormat="1" applyFont="1" applyFill="1" applyBorder="1" applyAlignment="1">
      <alignment horizontal="left" vertical="center"/>
    </xf>
    <xf numFmtId="1" fontId="15" fillId="39" borderId="56" xfId="0" applyNumberFormat="1" applyFont="1" applyFill="1" applyBorder="1" applyAlignment="1">
      <alignment horizontal="left" vertical="center"/>
    </xf>
    <xf numFmtId="1" fontId="15" fillId="39" borderId="12" xfId="0" applyNumberFormat="1" applyFont="1" applyFill="1" applyBorder="1" applyAlignment="1">
      <alignment horizontal="left" vertical="center"/>
    </xf>
    <xf numFmtId="1" fontId="9" fillId="40" borderId="63" xfId="0" applyNumberFormat="1" applyFont="1" applyFill="1" applyBorder="1" applyAlignment="1">
      <alignment horizontal="center" vertical="center"/>
    </xf>
    <xf numFmtId="1" fontId="9" fillId="40" borderId="48" xfId="0" applyNumberFormat="1" applyFont="1" applyFill="1" applyBorder="1" applyAlignment="1">
      <alignment horizontal="center" vertical="center"/>
    </xf>
    <xf numFmtId="1" fontId="17" fillId="20" borderId="13" xfId="0" applyNumberFormat="1" applyFont="1" applyFill="1" applyBorder="1" applyAlignment="1">
      <alignment horizontal="center" vertical="center"/>
    </xf>
    <xf numFmtId="1" fontId="15" fillId="39" borderId="54" xfId="0" applyNumberFormat="1" applyFont="1" applyFill="1" applyBorder="1" applyAlignment="1">
      <alignment horizontal="left" vertical="center"/>
    </xf>
    <xf numFmtId="1" fontId="15" fillId="39" borderId="48" xfId="0" applyNumberFormat="1" applyFont="1" applyFill="1" applyBorder="1" applyAlignment="1">
      <alignment horizontal="left" vertical="center"/>
    </xf>
    <xf numFmtId="1" fontId="15" fillId="6" borderId="54" xfId="0" applyNumberFormat="1" applyFont="1" applyFill="1" applyBorder="1" applyAlignment="1">
      <alignment horizontal="left" vertical="center"/>
    </xf>
    <xf numFmtId="1" fontId="9" fillId="20" borderId="48" xfId="0" applyNumberFormat="1" applyFont="1" applyFill="1" applyBorder="1" applyAlignment="1">
      <alignment horizontal="center" vertical="center"/>
    </xf>
    <xf numFmtId="1" fontId="15" fillId="41" borderId="54" xfId="0" applyNumberFormat="1" applyFont="1" applyFill="1" applyBorder="1" applyAlignment="1">
      <alignment horizontal="left" vertical="center"/>
    </xf>
    <xf numFmtId="0" fontId="8" fillId="42" borderId="48" xfId="0" applyFont="1" applyFill="1" applyBorder="1" applyAlignment="1">
      <alignment horizontal="left" vertical="center"/>
    </xf>
    <xf numFmtId="1" fontId="9" fillId="43" borderId="48" xfId="0" applyNumberFormat="1" applyFont="1" applyFill="1" applyBorder="1" applyAlignment="1">
      <alignment horizontal="center" vertical="center"/>
    </xf>
    <xf numFmtId="1" fontId="17" fillId="43" borderId="13" xfId="0" applyNumberFormat="1" applyFont="1" applyFill="1" applyBorder="1" applyAlignment="1">
      <alignment horizontal="center" vertical="center"/>
    </xf>
    <xf numFmtId="1" fontId="15" fillId="44" borderId="54" xfId="0" applyNumberFormat="1" applyFont="1" applyFill="1" applyBorder="1" applyAlignment="1">
      <alignment horizontal="left" vertical="center"/>
    </xf>
    <xf numFmtId="2" fontId="17" fillId="43" borderId="13" xfId="0" applyNumberFormat="1" applyFont="1" applyFill="1" applyBorder="1" applyAlignment="1">
      <alignment horizontal="center" vertical="center"/>
    </xf>
    <xf numFmtId="1" fontId="15" fillId="20" borderId="55" xfId="0" applyNumberFormat="1" applyFont="1" applyFill="1" applyBorder="1" applyAlignment="1">
      <alignment horizontal="left" vertical="center"/>
    </xf>
    <xf numFmtId="1" fontId="15" fillId="20" borderId="56" xfId="0" applyNumberFormat="1" applyFont="1" applyFill="1" applyBorder="1" applyAlignment="1">
      <alignment horizontal="left" vertical="center"/>
    </xf>
    <xf numFmtId="1" fontId="15" fillId="20" borderId="12" xfId="0" applyNumberFormat="1" applyFont="1" applyFill="1" applyBorder="1" applyAlignment="1">
      <alignment horizontal="left" vertical="center"/>
    </xf>
    <xf numFmtId="1" fontId="38" fillId="45" borderId="54" xfId="0" applyNumberFormat="1" applyFont="1" applyFill="1" applyBorder="1" applyAlignment="1">
      <alignment horizontal="left" vertical="center"/>
    </xf>
    <xf numFmtId="1" fontId="9" fillId="46" borderId="48" xfId="0" applyNumberFormat="1" applyFont="1" applyFill="1" applyBorder="1" applyAlignment="1">
      <alignment horizontal="center" vertical="center"/>
    </xf>
    <xf numFmtId="1" fontId="39" fillId="46" borderId="13" xfId="0" applyNumberFormat="1" applyFont="1" applyFill="1" applyBorder="1" applyAlignment="1">
      <alignment horizontal="center" vertical="center"/>
    </xf>
    <xf numFmtId="2" fontId="39" fillId="46" borderId="13" xfId="0" applyNumberFormat="1" applyFont="1" applyFill="1" applyBorder="1" applyAlignment="1">
      <alignment horizontal="center" vertical="center"/>
    </xf>
    <xf numFmtId="1" fontId="15" fillId="12" borderId="54" xfId="0" applyNumberFormat="1" applyFont="1" applyFill="1" applyBorder="1" applyAlignment="1">
      <alignment horizontal="left" vertical="center"/>
    </xf>
    <xf numFmtId="1" fontId="9" fillId="47" borderId="48" xfId="0" applyNumberFormat="1" applyFont="1" applyFill="1" applyBorder="1" applyAlignment="1">
      <alignment horizontal="center" vertical="center"/>
    </xf>
    <xf numFmtId="1" fontId="17" fillId="47" borderId="13" xfId="0" applyNumberFormat="1" applyFont="1" applyFill="1" applyBorder="1" applyAlignment="1">
      <alignment horizontal="center" vertical="center"/>
    </xf>
    <xf numFmtId="1" fontId="15" fillId="48" borderId="54" xfId="0" applyNumberFormat="1" applyFont="1" applyFill="1" applyBorder="1" applyAlignment="1">
      <alignment horizontal="left" vertical="center"/>
    </xf>
    <xf numFmtId="1" fontId="9" fillId="49" borderId="48" xfId="0" applyNumberFormat="1" applyFont="1" applyFill="1" applyBorder="1" applyAlignment="1">
      <alignment horizontal="center" vertical="center"/>
    </xf>
    <xf numFmtId="1" fontId="17" fillId="49" borderId="13" xfId="0" applyNumberFormat="1" applyFont="1" applyFill="1" applyBorder="1" applyAlignment="1">
      <alignment horizontal="center" vertical="center"/>
    </xf>
    <xf numFmtId="1" fontId="15" fillId="50" borderId="54" xfId="0" applyNumberFormat="1" applyFont="1" applyFill="1" applyBorder="1" applyAlignment="1">
      <alignment horizontal="left" vertical="center"/>
    </xf>
    <xf numFmtId="0" fontId="8" fillId="51" borderId="48" xfId="0" applyFont="1" applyFill="1" applyBorder="1" applyAlignment="1">
      <alignment horizontal="left" vertical="center"/>
    </xf>
    <xf numFmtId="1" fontId="15" fillId="52" borderId="55" xfId="0" applyNumberFormat="1" applyFont="1" applyFill="1" applyBorder="1" applyAlignment="1">
      <alignment horizontal="center" vertical="center"/>
    </xf>
    <xf numFmtId="1" fontId="15" fillId="52" borderId="56" xfId="0" applyNumberFormat="1" applyFont="1" applyFill="1" applyBorder="1" applyAlignment="1">
      <alignment horizontal="center" vertical="center"/>
    </xf>
    <xf numFmtId="1" fontId="15" fillId="52" borderId="12" xfId="0" applyNumberFormat="1" applyFont="1" applyFill="1" applyBorder="1" applyAlignment="1">
      <alignment horizontal="center" vertical="center"/>
    </xf>
    <xf numFmtId="1" fontId="17" fillId="49" borderId="48" xfId="0" applyNumberFormat="1" applyFont="1" applyFill="1" applyBorder="1" applyAlignment="1">
      <alignment horizontal="center" vertical="center"/>
    </xf>
    <xf numFmtId="1" fontId="17" fillId="49" borderId="66" xfId="0" applyNumberFormat="1" applyFont="1" applyFill="1" applyBorder="1" applyAlignment="1">
      <alignment horizontal="center" vertical="center"/>
    </xf>
    <xf numFmtId="1" fontId="17" fillId="49" borderId="49" xfId="0" applyNumberFormat="1" applyFont="1" applyFill="1" applyBorder="1" applyAlignment="1">
      <alignment horizontal="center" vertical="center"/>
    </xf>
    <xf numFmtId="1" fontId="15" fillId="53" borderId="54" xfId="0" applyNumberFormat="1" applyFont="1" applyFill="1" applyBorder="1" applyAlignment="1">
      <alignment horizontal="left" vertical="center"/>
    </xf>
    <xf numFmtId="0" fontId="8" fillId="54" borderId="48" xfId="0" applyFont="1" applyFill="1" applyBorder="1" applyAlignment="1">
      <alignment horizontal="left" vertical="center"/>
    </xf>
    <xf numFmtId="1" fontId="9" fillId="55" borderId="65" xfId="0" applyNumberFormat="1" applyFont="1" applyFill="1" applyBorder="1" applyAlignment="1">
      <alignment horizontal="center" vertical="center"/>
    </xf>
    <xf numFmtId="1" fontId="40" fillId="55" borderId="8" xfId="0" applyNumberFormat="1" applyFont="1" applyFill="1" applyBorder="1" applyAlignment="1">
      <alignment horizontal="center" vertical="center"/>
    </xf>
    <xf numFmtId="1" fontId="17" fillId="55" borderId="67" xfId="0" applyNumberFormat="1" applyFont="1" applyFill="1" applyBorder="1" applyAlignment="1">
      <alignment horizontal="center" vertical="center"/>
    </xf>
    <xf numFmtId="1" fontId="28" fillId="56" borderId="54" xfId="0" applyNumberFormat="1" applyFont="1" applyFill="1" applyBorder="1" applyAlignment="1">
      <alignment horizontal="left" vertical="center"/>
    </xf>
    <xf numFmtId="0" fontId="41" fillId="57" borderId="48" xfId="0" applyFont="1" applyFill="1" applyBorder="1" applyAlignment="1">
      <alignment horizontal="left" vertical="center"/>
    </xf>
    <xf numFmtId="9" fontId="9" fillId="55" borderId="8" xfId="0" applyNumberFormat="1" applyFont="1" applyFill="1" applyBorder="1" applyAlignment="1">
      <alignment horizontal="center" vertical="center"/>
    </xf>
    <xf numFmtId="1" fontId="15" fillId="56" borderId="55" xfId="0" applyNumberFormat="1" applyFont="1" applyFill="1" applyBorder="1" applyAlignment="1">
      <alignment horizontal="left" vertical="center"/>
    </xf>
    <xf numFmtId="1" fontId="15" fillId="56" borderId="56" xfId="0" applyNumberFormat="1" applyFont="1" applyFill="1" applyBorder="1" applyAlignment="1">
      <alignment horizontal="left" vertical="center"/>
    </xf>
    <xf numFmtId="1" fontId="15" fillId="56" borderId="12" xfId="0" applyNumberFormat="1" applyFont="1" applyFill="1" applyBorder="1" applyAlignment="1">
      <alignment horizontal="left" vertical="center"/>
    </xf>
    <xf numFmtId="1" fontId="36" fillId="58" borderId="54" xfId="0" applyNumberFormat="1" applyFont="1" applyFill="1" applyBorder="1" applyAlignment="1">
      <alignment horizontal="left" vertical="center"/>
    </xf>
    <xf numFmtId="0" fontId="36" fillId="58" borderId="48" xfId="0" applyFont="1" applyFill="1" applyBorder="1" applyAlignment="1">
      <alignment horizontal="left" vertical="center"/>
    </xf>
    <xf numFmtId="1" fontId="19" fillId="59" borderId="48" xfId="0" applyNumberFormat="1" applyFont="1" applyFill="1" applyBorder="1" applyAlignment="1">
      <alignment horizontal="center" vertical="center"/>
    </xf>
    <xf numFmtId="1" fontId="19" fillId="59" borderId="63" xfId="0" applyNumberFormat="1" applyFont="1" applyFill="1" applyBorder="1" applyAlignment="1">
      <alignment horizontal="center" vertical="center"/>
    </xf>
    <xf numFmtId="1" fontId="36" fillId="59" borderId="13" xfId="0" applyNumberFormat="1" applyFont="1" applyFill="1" applyBorder="1" applyAlignment="1">
      <alignment horizontal="center" vertical="center"/>
    </xf>
    <xf numFmtId="9" fontId="13" fillId="21" borderId="48" xfId="0" applyNumberFormat="1" applyFont="1" applyFill="1" applyBorder="1" applyAlignment="1">
      <alignment horizontal="center" vertical="center"/>
    </xf>
    <xf numFmtId="1" fontId="42" fillId="0" borderId="13" xfId="0" applyNumberFormat="1" applyFont="1" applyBorder="1" applyAlignment="1">
      <alignment horizontal="center" vertical="center"/>
    </xf>
    <xf numFmtId="10" fontId="9" fillId="21" borderId="48" xfId="0" applyNumberFormat="1" applyFont="1" applyFill="1" applyBorder="1" applyAlignment="1">
      <alignment horizontal="center" vertical="center"/>
    </xf>
    <xf numFmtId="1" fontId="13" fillId="21" borderId="48" xfId="0" applyNumberFormat="1" applyFont="1" applyFill="1" applyBorder="1" applyAlignment="1">
      <alignment horizontal="center" vertical="center"/>
    </xf>
    <xf numFmtId="10" fontId="9" fillId="21" borderId="58" xfId="0" applyNumberFormat="1" applyFont="1" applyFill="1" applyBorder="1" applyAlignment="1">
      <alignment horizontal="center" vertical="center"/>
    </xf>
    <xf numFmtId="1" fontId="9" fillId="21" borderId="58" xfId="0" applyNumberFormat="1" applyFont="1" applyFill="1" applyBorder="1" applyAlignment="1">
      <alignment horizontal="center" vertical="center"/>
    </xf>
    <xf numFmtId="1" fontId="13" fillId="21" borderId="58" xfId="0" applyNumberFormat="1" applyFont="1" applyFill="1" applyBorder="1" applyAlignment="1">
      <alignment horizontal="center" vertical="center"/>
    </xf>
    <xf numFmtId="1" fontId="42" fillId="0" borderId="20" xfId="0" applyNumberFormat="1" applyFont="1" applyBorder="1" applyAlignment="1">
      <alignment horizontal="center" vertical="center"/>
    </xf>
    <xf numFmtId="1" fontId="17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1" fontId="31" fillId="2" borderId="23" xfId="0" applyNumberFormat="1" applyFont="1" applyFill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1" fontId="31" fillId="2" borderId="40" xfId="0" applyNumberFormat="1" applyFont="1" applyFill="1" applyBorder="1" applyAlignment="1">
      <alignment horizontal="center" vertical="center"/>
    </xf>
    <xf numFmtId="1" fontId="31" fillId="2" borderId="41" xfId="0" applyNumberFormat="1" applyFont="1" applyFill="1" applyBorder="1" applyAlignment="1">
      <alignment horizontal="center" vertical="center"/>
    </xf>
    <xf numFmtId="4" fontId="43" fillId="21" borderId="8" xfId="0" applyNumberFormat="1" applyFont="1" applyFill="1" applyBorder="1" applyAlignment="1">
      <alignment horizontal="left" vertical="center"/>
    </xf>
    <xf numFmtId="4" fontId="43" fillId="0" borderId="8" xfId="0" applyNumberFormat="1" applyFont="1" applyBorder="1" applyAlignment="1">
      <alignment horizontal="left" vertical="center"/>
    </xf>
    <xf numFmtId="4" fontId="13" fillId="0" borderId="30" xfId="0" applyNumberFormat="1" applyFont="1" applyBorder="1" applyAlignment="1">
      <alignment horizontal="left" vertical="center"/>
    </xf>
    <xf numFmtId="4" fontId="13" fillId="60" borderId="8" xfId="0" applyNumberFormat="1" applyFont="1" applyFill="1" applyBorder="1" applyAlignment="1">
      <alignment horizontal="left" vertical="center"/>
    </xf>
    <xf numFmtId="4" fontId="13" fillId="60" borderId="30" xfId="0" applyNumberFormat="1" applyFont="1" applyFill="1" applyBorder="1" applyAlignment="1">
      <alignment horizontal="center" vertical="center"/>
    </xf>
    <xf numFmtId="1" fontId="15" fillId="7" borderId="68" xfId="0" applyNumberFormat="1" applyFont="1" applyFill="1" applyBorder="1" applyAlignment="1">
      <alignment horizontal="left" vertical="center"/>
    </xf>
    <xf numFmtId="1" fontId="15" fillId="7" borderId="69" xfId="0" applyNumberFormat="1" applyFont="1" applyFill="1" applyBorder="1" applyAlignment="1">
      <alignment horizontal="left" vertical="center"/>
    </xf>
    <xf numFmtId="1" fontId="15" fillId="7" borderId="70" xfId="0" applyNumberFormat="1" applyFont="1" applyFill="1" applyBorder="1" applyAlignment="1">
      <alignment horizontal="left" vertical="center"/>
    </xf>
    <xf numFmtId="3" fontId="9" fillId="7" borderId="18" xfId="0" applyNumberFormat="1" applyFont="1" applyFill="1" applyBorder="1" applyAlignment="1">
      <alignment horizontal="center" vertical="center"/>
    </xf>
    <xf numFmtId="3" fontId="9" fillId="7" borderId="32" xfId="0" applyNumberFormat="1" applyFont="1" applyFill="1" applyBorder="1" applyAlignment="1">
      <alignment horizontal="center" vertical="center"/>
    </xf>
    <xf numFmtId="1" fontId="15" fillId="0" borderId="4" xfId="0" applyNumberFormat="1" applyFont="1" applyFill="1" applyBorder="1" applyAlignment="1">
      <alignment horizontal="left" vertical="center"/>
    </xf>
    <xf numFmtId="1" fontId="15" fillId="0" borderId="5" xfId="0" applyNumberFormat="1" applyFont="1" applyFill="1" applyBorder="1" applyAlignment="1">
      <alignment horizontal="left" vertical="center"/>
    </xf>
    <xf numFmtId="1" fontId="15" fillId="0" borderId="71" xfId="0" applyNumberFormat="1" applyFont="1" applyFill="1" applyBorder="1" applyAlignment="1">
      <alignment horizontal="left" vertical="center"/>
    </xf>
    <xf numFmtId="3" fontId="9" fillId="0" borderId="9" xfId="0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 wrapText="1"/>
    </xf>
    <xf numFmtId="1" fontId="15" fillId="0" borderId="14" xfId="0" applyNumberFormat="1" applyFont="1" applyBorder="1" applyAlignment="1">
      <alignment horizontal="center" vertical="center"/>
    </xf>
    <xf numFmtId="1" fontId="15" fillId="0" borderId="15" xfId="0" applyNumberFormat="1" applyFont="1" applyBorder="1" applyAlignment="1">
      <alignment horizontal="center" vertical="center"/>
    </xf>
    <xf numFmtId="1" fontId="15" fillId="0" borderId="16" xfId="0" applyNumberFormat="1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1" fontId="17" fillId="0" borderId="30" xfId="0" applyNumberFormat="1" applyFont="1" applyBorder="1" applyAlignment="1">
      <alignment horizontal="center" vertical="center"/>
    </xf>
    <xf numFmtId="1" fontId="15" fillId="61" borderId="7" xfId="0" applyNumberFormat="1" applyFont="1" applyFill="1" applyBorder="1" applyAlignment="1">
      <alignment horizontal="left" vertical="center"/>
    </xf>
    <xf numFmtId="0" fontId="8" fillId="61" borderId="8" xfId="0" applyFont="1" applyFill="1" applyBorder="1" applyAlignment="1">
      <alignment horizontal="left" vertical="center"/>
    </xf>
    <xf numFmtId="1" fontId="44" fillId="21" borderId="8" xfId="0" applyNumberFormat="1" applyFont="1" applyFill="1" applyBorder="1" applyAlignment="1">
      <alignment horizontal="center" vertical="center"/>
    </xf>
    <xf numFmtId="0" fontId="44" fillId="21" borderId="8" xfId="0" applyFont="1" applyFill="1" applyBorder="1" applyAlignment="1">
      <alignment horizontal="center" vertical="center"/>
    </xf>
    <xf numFmtId="3" fontId="44" fillId="21" borderId="8" xfId="0" applyNumberFormat="1" applyFont="1" applyFill="1" applyBorder="1" applyAlignment="1">
      <alignment horizontal="center" vertical="center" wrapText="1"/>
    </xf>
    <xf numFmtId="1" fontId="42" fillId="21" borderId="30" xfId="0" applyNumberFormat="1" applyFont="1" applyFill="1" applyBorder="1" applyAlignment="1">
      <alignment horizontal="center" vertical="center"/>
    </xf>
    <xf numFmtId="1" fontId="15" fillId="61" borderId="8" xfId="0" applyNumberFormat="1" applyFont="1" applyFill="1" applyBorder="1" applyAlignment="1">
      <alignment horizontal="left" vertical="top"/>
    </xf>
    <xf numFmtId="1" fontId="44" fillId="61" borderId="8" xfId="0" applyNumberFormat="1" applyFont="1" applyFill="1" applyBorder="1" applyAlignment="1">
      <alignment horizontal="center" vertical="center"/>
    </xf>
    <xf numFmtId="0" fontId="44" fillId="61" borderId="8" xfId="0" applyFont="1" applyFill="1" applyBorder="1" applyAlignment="1">
      <alignment horizontal="center" vertical="center"/>
    </xf>
    <xf numFmtId="3" fontId="44" fillId="61" borderId="8" xfId="0" applyNumberFormat="1" applyFont="1" applyFill="1" applyBorder="1" applyAlignment="1">
      <alignment horizontal="center" vertical="center" wrapText="1"/>
    </xf>
    <xf numFmtId="1" fontId="42" fillId="61" borderId="8" xfId="0" applyNumberFormat="1" applyFont="1" applyFill="1" applyBorder="1" applyAlignment="1">
      <alignment horizontal="center" vertical="center"/>
    </xf>
    <xf numFmtId="1" fontId="17" fillId="0" borderId="33" xfId="0" applyNumberFormat="1" applyFont="1" applyBorder="1" applyAlignment="1">
      <alignment horizontal="center" vertical="center"/>
    </xf>
    <xf numFmtId="1" fontId="18" fillId="2" borderId="34" xfId="0" applyNumberFormat="1" applyFont="1" applyFill="1" applyBorder="1" applyAlignment="1">
      <alignment horizontal="left" vertical="center"/>
    </xf>
    <xf numFmtId="1" fontId="18" fillId="2" borderId="35" xfId="0" applyNumberFormat="1" applyFont="1" applyFill="1" applyBorder="1" applyAlignment="1">
      <alignment horizontal="center" vertical="center"/>
    </xf>
    <xf numFmtId="1" fontId="18" fillId="62" borderId="36" xfId="0" applyNumberFormat="1" applyFont="1" applyFill="1" applyBorder="1" applyAlignment="1">
      <alignment horizontal="center" vertical="center" wrapText="1"/>
    </xf>
    <xf numFmtId="164" fontId="19" fillId="22" borderId="24" xfId="0" applyNumberFormat="1" applyFont="1" applyFill="1" applyBorder="1" applyAlignment="1">
      <alignment horizontal="left" vertical="center" wrapText="1"/>
    </xf>
    <xf numFmtId="0" fontId="19" fillId="22" borderId="47" xfId="0" applyFont="1" applyFill="1" applyBorder="1" applyAlignment="1">
      <alignment horizontal="left" vertical="center" wrapText="1"/>
    </xf>
    <xf numFmtId="1" fontId="15" fillId="0" borderId="54" xfId="0" applyNumberFormat="1" applyFont="1" applyBorder="1" applyAlignment="1">
      <alignment horizontal="left" vertical="center"/>
    </xf>
    <xf numFmtId="165" fontId="9" fillId="21" borderId="48" xfId="0" applyNumberFormat="1" applyFont="1" applyFill="1" applyBorder="1" applyAlignment="1">
      <alignment horizontal="center" vertical="center"/>
    </xf>
    <xf numFmtId="4" fontId="9" fillId="21" borderId="65" xfId="0" applyNumberFormat="1" applyFont="1" applyFill="1" applyBorder="1" applyAlignment="1">
      <alignment horizontal="center" vertical="center"/>
    </xf>
    <xf numFmtId="164" fontId="16" fillId="21" borderId="8" xfId="0" applyNumberFormat="1" applyFont="1" applyFill="1" applyBorder="1" applyAlignment="1">
      <alignment horizontal="left" vertical="center" wrapText="1"/>
    </xf>
    <xf numFmtId="166" fontId="45" fillId="0" borderId="30" xfId="0" applyNumberFormat="1" applyFont="1" applyBorder="1" applyAlignment="1">
      <alignment horizontal="center" vertical="center" wrapText="1"/>
    </xf>
    <xf numFmtId="1" fontId="15" fillId="0" borderId="72" xfId="0" applyNumberFormat="1" applyFont="1" applyBorder="1" applyAlignment="1">
      <alignment horizontal="left" vertical="center"/>
    </xf>
    <xf numFmtId="165" fontId="9" fillId="0" borderId="50" xfId="0" applyNumberFormat="1" applyFont="1" applyBorder="1" applyAlignment="1">
      <alignment horizontal="center" vertical="center"/>
    </xf>
    <xf numFmtId="165" fontId="9" fillId="0" borderId="48" xfId="0" applyNumberFormat="1" applyFont="1" applyBorder="1" applyAlignment="1">
      <alignment horizontal="center" vertical="center"/>
    </xf>
    <xf numFmtId="4" fontId="9" fillId="0" borderId="65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left" vertical="center" wrapText="1"/>
    </xf>
    <xf numFmtId="0" fontId="45" fillId="0" borderId="30" xfId="0" applyFont="1" applyBorder="1" applyAlignment="1">
      <alignment horizontal="center" vertical="center" wrapText="1"/>
    </xf>
    <xf numFmtId="1" fontId="15" fillId="0" borderId="17" xfId="0" applyNumberFormat="1" applyFont="1" applyBorder="1" applyAlignment="1">
      <alignment horizontal="left" vertical="center"/>
    </xf>
    <xf numFmtId="165" fontId="9" fillId="0" borderId="18" xfId="0" applyNumberFormat="1" applyFont="1" applyBorder="1" applyAlignment="1">
      <alignment horizontal="center" vertical="center"/>
    </xf>
    <xf numFmtId="165" fontId="9" fillId="0" borderId="73" xfId="0" applyNumberFormat="1" applyFont="1" applyBorder="1" applyAlignment="1">
      <alignment horizontal="center" vertical="center"/>
    </xf>
    <xf numFmtId="165" fontId="9" fillId="0" borderId="58" xfId="0" applyNumberFormat="1" applyFont="1" applyBorder="1" applyAlignment="1">
      <alignment horizontal="center" vertical="center"/>
    </xf>
    <xf numFmtId="4" fontId="9" fillId="0" borderId="73" xfId="0" applyNumberFormat="1" applyFont="1" applyBorder="1" applyAlignment="1">
      <alignment horizontal="center" vertical="center"/>
    </xf>
    <xf numFmtId="164" fontId="16" fillId="0" borderId="18" xfId="0" applyNumberFormat="1" applyFont="1" applyBorder="1" applyAlignment="1">
      <alignment horizontal="left" vertical="center" wrapText="1"/>
    </xf>
    <xf numFmtId="0" fontId="45" fillId="0" borderId="32" xfId="0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71" xfId="0" applyFont="1" applyBorder="1" applyAlignment="1">
      <alignment horizontal="left" vertical="center"/>
    </xf>
    <xf numFmtId="165" fontId="9" fillId="0" borderId="0" xfId="0" applyNumberFormat="1" applyFont="1" applyBorder="1" applyAlignment="1">
      <alignment horizontal="center" vertical="center"/>
    </xf>
    <xf numFmtId="165" fontId="9" fillId="0" borderId="44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164" fontId="16" fillId="0" borderId="0" xfId="0" applyNumberFormat="1" applyFont="1" applyBorder="1" applyAlignment="1">
      <alignment horizontal="left" vertical="center" wrapText="1"/>
    </xf>
    <xf numFmtId="0" fontId="45" fillId="0" borderId="0" xfId="0" applyFont="1" applyBorder="1" applyAlignment="1">
      <alignment horizontal="center" vertical="center" wrapText="1"/>
    </xf>
    <xf numFmtId="0" fontId="46" fillId="59" borderId="52" xfId="0" applyFont="1" applyFill="1" applyBorder="1" applyAlignment="1">
      <alignment horizontal="center" vertical="center"/>
    </xf>
    <xf numFmtId="0" fontId="46" fillId="59" borderId="25" xfId="0" applyFont="1" applyFill="1" applyBorder="1" applyAlignment="1">
      <alignment horizontal="center" vertical="center"/>
    </xf>
    <xf numFmtId="0" fontId="47" fillId="7" borderId="26" xfId="0" applyFont="1" applyFill="1" applyBorder="1" applyAlignment="1">
      <alignment horizontal="center" vertical="center"/>
    </xf>
    <xf numFmtId="0" fontId="48" fillId="63" borderId="14" xfId="0" applyFont="1" applyFill="1" applyBorder="1" applyAlignment="1">
      <alignment horizontal="left" vertical="center"/>
    </xf>
    <xf numFmtId="0" fontId="48" fillId="63" borderId="15" xfId="0" applyFont="1" applyFill="1" applyBorder="1" applyAlignment="1">
      <alignment horizontal="left" vertical="center"/>
    </xf>
    <xf numFmtId="0" fontId="48" fillId="63" borderId="16" xfId="0" applyFont="1" applyFill="1" applyBorder="1" applyAlignment="1">
      <alignment horizontal="left" vertical="center"/>
    </xf>
    <xf numFmtId="0" fontId="45" fillId="60" borderId="30" xfId="0" applyFont="1" applyFill="1" applyBorder="1" applyAlignment="1">
      <alignment horizontal="center" vertical="center"/>
    </xf>
    <xf numFmtId="0" fontId="48" fillId="64" borderId="14" xfId="0" applyFont="1" applyFill="1" applyBorder="1" applyAlignment="1">
      <alignment horizontal="left" vertical="center"/>
    </xf>
    <xf numFmtId="0" fontId="48" fillId="64" borderId="15" xfId="0" applyFont="1" applyFill="1" applyBorder="1" applyAlignment="1">
      <alignment horizontal="left" vertical="center"/>
    </xf>
    <xf numFmtId="0" fontId="48" fillId="64" borderId="16" xfId="0" applyFont="1" applyFill="1" applyBorder="1" applyAlignment="1">
      <alignment horizontal="left" vertical="center"/>
    </xf>
    <xf numFmtId="0" fontId="45" fillId="65" borderId="30" xfId="0" applyFont="1" applyFill="1" applyBorder="1" applyAlignment="1">
      <alignment horizontal="center" vertical="center"/>
    </xf>
    <xf numFmtId="0" fontId="17" fillId="63" borderId="14" xfId="0" applyFont="1" applyFill="1" applyBorder="1" applyAlignment="1">
      <alignment horizontal="left" vertical="center"/>
    </xf>
    <xf numFmtId="0" fontId="17" fillId="63" borderId="15" xfId="0" applyFont="1" applyFill="1" applyBorder="1" applyAlignment="1">
      <alignment horizontal="left" vertical="center"/>
    </xf>
    <xf numFmtId="0" fontId="17" fillId="63" borderId="16" xfId="0" applyFont="1" applyFill="1" applyBorder="1" applyAlignment="1">
      <alignment horizontal="left" vertical="center"/>
    </xf>
    <xf numFmtId="0" fontId="48" fillId="64" borderId="7" xfId="0" applyFont="1" applyFill="1" applyBorder="1" applyAlignment="1">
      <alignment horizontal="left" vertical="center"/>
    </xf>
    <xf numFmtId="0" fontId="48" fillId="64" borderId="29" xfId="0" applyFont="1" applyFill="1" applyBorder="1" applyAlignment="1">
      <alignment horizontal="left" vertical="center"/>
    </xf>
    <xf numFmtId="0" fontId="48" fillId="64" borderId="15" xfId="0" applyFont="1" applyFill="1" applyBorder="1" applyAlignment="1">
      <alignment horizontal="left" vertical="center"/>
    </xf>
    <xf numFmtId="0" fontId="48" fillId="64" borderId="16" xfId="0" applyFont="1" applyFill="1" applyBorder="1" applyAlignment="1">
      <alignment horizontal="left" vertical="center"/>
    </xf>
    <xf numFmtId="0" fontId="48" fillId="63" borderId="7" xfId="0" applyFont="1" applyFill="1" applyBorder="1" applyAlignment="1">
      <alignment horizontal="left" vertical="center"/>
    </xf>
    <xf numFmtId="0" fontId="48" fillId="63" borderId="8" xfId="0" applyFont="1" applyFill="1" applyBorder="1" applyAlignment="1">
      <alignment horizontal="left" vertical="center"/>
    </xf>
    <xf numFmtId="0" fontId="48" fillId="64" borderId="7" xfId="0" applyFont="1" applyFill="1" applyBorder="1" applyAlignment="1">
      <alignment horizontal="left" vertical="center"/>
    </xf>
    <xf numFmtId="0" fontId="48" fillId="64" borderId="8" xfId="0" applyFont="1" applyFill="1" applyBorder="1" applyAlignment="1">
      <alignment horizontal="left" vertical="center"/>
    </xf>
    <xf numFmtId="0" fontId="48" fillId="66" borderId="14" xfId="0" applyFont="1" applyFill="1" applyBorder="1" applyAlignment="1">
      <alignment horizontal="left" vertical="center"/>
    </xf>
    <xf numFmtId="0" fontId="48" fillId="66" borderId="15" xfId="0" applyFont="1" applyFill="1" applyBorder="1" applyAlignment="1">
      <alignment horizontal="left" vertical="center"/>
    </xf>
    <xf numFmtId="0" fontId="48" fillId="66" borderId="16" xfId="0" applyFont="1" applyFill="1" applyBorder="1" applyAlignment="1">
      <alignment horizontal="left" vertical="center"/>
    </xf>
    <xf numFmtId="0" fontId="45" fillId="67" borderId="30" xfId="0" applyFont="1" applyFill="1" applyBorder="1" applyAlignment="1">
      <alignment horizontal="center" vertical="center"/>
    </xf>
    <xf numFmtId="0" fontId="49" fillId="66" borderId="14" xfId="0" applyFont="1" applyFill="1" applyBorder="1" applyAlignment="1">
      <alignment horizontal="left" vertical="center"/>
    </xf>
    <xf numFmtId="0" fontId="49" fillId="66" borderId="15" xfId="0" applyFont="1" applyFill="1" applyBorder="1" applyAlignment="1">
      <alignment horizontal="left" vertical="center"/>
    </xf>
    <xf numFmtId="0" fontId="49" fillId="66" borderId="16" xfId="0" applyFont="1" applyFill="1" applyBorder="1" applyAlignment="1">
      <alignment horizontal="left" vertical="center"/>
    </xf>
    <xf numFmtId="2" fontId="47" fillId="67" borderId="3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50" fillId="68" borderId="59" xfId="0" applyFont="1" applyFill="1" applyBorder="1" applyAlignment="1">
      <alignment horizontal="center" vertical="center"/>
    </xf>
    <xf numFmtId="0" fontId="50" fillId="68" borderId="60" xfId="0" applyFont="1" applyFill="1" applyBorder="1" applyAlignment="1">
      <alignment horizontal="center" vertical="center"/>
    </xf>
    <xf numFmtId="0" fontId="50" fillId="68" borderId="61" xfId="0" applyFont="1" applyFill="1" applyBorder="1" applyAlignment="1">
      <alignment horizontal="center" vertical="center"/>
    </xf>
    <xf numFmtId="0" fontId="20" fillId="7" borderId="7" xfId="0" applyFont="1" applyFill="1" applyBorder="1" applyAlignment="1">
      <alignment vertical="center"/>
    </xf>
    <xf numFmtId="0" fontId="20" fillId="7" borderId="8" xfId="0" applyFont="1" applyFill="1" applyBorder="1" applyAlignment="1">
      <alignment vertical="center" wrapText="1"/>
    </xf>
    <xf numFmtId="0" fontId="51" fillId="7" borderId="8" xfId="0" applyFont="1" applyFill="1" applyBorder="1" applyAlignment="1">
      <alignment vertical="center" wrapText="1"/>
    </xf>
    <xf numFmtId="0" fontId="20" fillId="7" borderId="30" xfId="0" applyFont="1" applyFill="1" applyBorder="1" applyAlignment="1">
      <alignment vertical="center" wrapText="1"/>
    </xf>
    <xf numFmtId="0" fontId="47" fillId="51" borderId="7" xfId="0" applyFont="1" applyFill="1" applyBorder="1" applyAlignment="1">
      <alignment horizontal="center" vertical="center"/>
    </xf>
    <xf numFmtId="0" fontId="16" fillId="51" borderId="8" xfId="0" applyFont="1" applyFill="1" applyBorder="1" applyAlignment="1">
      <alignment horizontal="center" vertical="center" wrapText="1"/>
    </xf>
    <xf numFmtId="0" fontId="52" fillId="51" borderId="8" xfId="0" applyFont="1" applyFill="1" applyBorder="1" applyAlignment="1">
      <alignment horizontal="center" vertical="center"/>
    </xf>
    <xf numFmtId="0" fontId="52" fillId="51" borderId="8" xfId="0" applyFont="1" applyFill="1" applyBorder="1" applyAlignment="1">
      <alignment horizontal="center" vertical="center" wrapText="1"/>
    </xf>
    <xf numFmtId="0" fontId="52" fillId="60" borderId="8" xfId="0" applyFont="1" applyFill="1" applyBorder="1" applyAlignment="1">
      <alignment horizontal="center" vertical="center" wrapText="1"/>
    </xf>
    <xf numFmtId="0" fontId="52" fillId="67" borderId="8" xfId="0" applyFont="1" applyFill="1" applyBorder="1" applyAlignment="1">
      <alignment horizontal="center" vertical="center" wrapText="1"/>
    </xf>
    <xf numFmtId="2" fontId="50" fillId="69" borderId="30" xfId="0" applyNumberFormat="1" applyFont="1" applyFill="1" applyBorder="1" applyAlignment="1">
      <alignment horizontal="center" vertical="center"/>
    </xf>
    <xf numFmtId="0" fontId="52" fillId="51" borderId="29" xfId="0" applyFont="1" applyFill="1" applyBorder="1" applyAlignment="1">
      <alignment horizontal="center" vertical="center" wrapText="1"/>
    </xf>
    <xf numFmtId="0" fontId="52" fillId="51" borderId="29" xfId="0" applyFont="1" applyFill="1" applyBorder="1" applyAlignment="1">
      <alignment horizontal="center" vertical="center"/>
    </xf>
    <xf numFmtId="0" fontId="53" fillId="7" borderId="17" xfId="0" applyFont="1" applyFill="1" applyBorder="1" applyAlignment="1">
      <alignment horizontal="center" vertical="center"/>
    </xf>
    <xf numFmtId="0" fontId="53" fillId="7" borderId="18" xfId="0" applyFont="1" applyFill="1" applyBorder="1" applyAlignment="1">
      <alignment horizontal="center" vertical="center"/>
    </xf>
    <xf numFmtId="0" fontId="53" fillId="7" borderId="18" xfId="0" applyFont="1" applyFill="1" applyBorder="1" applyAlignment="1">
      <alignment horizontal="center" vertical="center"/>
    </xf>
    <xf numFmtId="2" fontId="53" fillId="7" borderId="3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14;ZEL%20B&#220;RO\&#214;ZEL%20B&#220;RO%202020-2021\BR&#304;F&#304;NGLER\2020-2021%20B&#220;T&#220;N%20BR&#304;F&#304;NG%2011.03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oplam İstatistik"/>
      <sheetName val="taşımalı TEMEL EĞ."/>
      <sheetName val="taşımalı lise"/>
      <sheetName val="taşımalı özel öğrt."/>
      <sheetName val="YURTLAR"/>
      <sheetName val="OKULÖNCESİNDE okullaşma"/>
      <sheetName val="DERSLİK"/>
      <sheetName val="Okulöncesi ÖĞRENCİ SAYISI"/>
      <sheetName val="İLKOKUL ÖĞRENCİ SAYISI"/>
      <sheetName val="ORTAOKUL ÖĞRENCİ SAYISI"/>
      <sheetName val="LİSE ÖĞRENCİ SAYISI"/>
      <sheetName val="AÇIK ÖĞRT. ÖĞR SAY"/>
      <sheetName val="YABANCI UY.ÖĞRENCİ"/>
      <sheetName val="KAYNAŞTIRMA TEMEL EĞT"/>
      <sheetName val="KAYNAŞTIRMA LİSE"/>
      <sheetName val="DESTEK EĞİTİM ODASI"/>
      <sheetName val="BURSLU ÖĞRENCİLER"/>
      <sheetName val="ŞNT ÖĞR.SAY."/>
      <sheetName val="personel sayıları"/>
      <sheetName val="BRANŞ NORM"/>
      <sheetName val="YÖNETİCİ SAYILARI"/>
      <sheetName val="KURSLAR"/>
      <sheetName val="HİKMEM  KURSİYER SAY"/>
      <sheetName val="HEM KURSİYER SAY"/>
      <sheetName val="8.SINIF LGS"/>
      <sheetName val="12.SINIF YKS"/>
      <sheetName val="ücretli öğretmen"/>
      <sheetName val="aday öğretmen"/>
      <sheetName val="AİHL-KAİHL"/>
      <sheetName val="KUŞU ÇPL"/>
      <sheetName val="İBNİ SİNA MES VE TEK AN.L "/>
      <sheetName val="SEMTAL ALAN ÖĞRENCİ SAYISI"/>
      <sheetName val="SMTAL ALAN öğrenci sayısı"/>
      <sheetName val="OKUL YÖNETİCİ BİLGİLERİ"/>
      <sheetName val="BEYAZ BAYRAK"/>
      <sheetName val="MALZEME"/>
      <sheetName val="AB PROJE"/>
      <sheetName val="ROBOTİK KODLAMA"/>
      <sheetName val="SPORTİF FAALİYETLER"/>
      <sheetName val="SORUNLAR"/>
    </sheetNames>
    <sheetDataSet>
      <sheetData sheetId="0"/>
      <sheetData sheetId="1">
        <row r="10">
          <cell r="M10">
            <v>4.87</v>
          </cell>
        </row>
        <row r="11">
          <cell r="M11">
            <v>12.669</v>
          </cell>
        </row>
        <row r="18">
          <cell r="M18">
            <v>2710.674384858044</v>
          </cell>
        </row>
        <row r="22">
          <cell r="D22">
            <v>182</v>
          </cell>
          <cell r="E22">
            <v>208</v>
          </cell>
          <cell r="G22">
            <v>312</v>
          </cell>
          <cell r="H22">
            <v>249</v>
          </cell>
        </row>
      </sheetData>
      <sheetData sheetId="2">
        <row r="9">
          <cell r="I9">
            <v>5.7718162839248439</v>
          </cell>
        </row>
        <row r="10">
          <cell r="I10">
            <v>11.257828810020877</v>
          </cell>
        </row>
        <row r="16">
          <cell r="D16">
            <v>461</v>
          </cell>
          <cell r="E16">
            <v>497</v>
          </cell>
          <cell r="F16">
            <v>958</v>
          </cell>
          <cell r="I16">
            <v>2663.8254697286011</v>
          </cell>
        </row>
      </sheetData>
      <sheetData sheetId="3">
        <row r="12">
          <cell r="D12">
            <v>72</v>
          </cell>
          <cell r="E12">
            <v>61</v>
          </cell>
        </row>
        <row r="15">
          <cell r="K15">
            <v>33.082840236686387</v>
          </cell>
        </row>
      </sheetData>
      <sheetData sheetId="4">
        <row r="16">
          <cell r="I16">
            <v>24</v>
          </cell>
          <cell r="J16">
            <v>10</v>
          </cell>
          <cell r="L16">
            <v>6.4885496183206104E-2</v>
          </cell>
        </row>
        <row r="29">
          <cell r="A29">
            <v>10</v>
          </cell>
        </row>
        <row r="30">
          <cell r="H30">
            <v>886</v>
          </cell>
          <cell r="J30">
            <v>0.64202898550724641</v>
          </cell>
        </row>
      </sheetData>
      <sheetData sheetId="5"/>
      <sheetData sheetId="6">
        <row r="11">
          <cell r="C11">
            <v>94</v>
          </cell>
          <cell r="D11">
            <v>105</v>
          </cell>
          <cell r="G11">
            <v>18.600000000000001</v>
          </cell>
          <cell r="H11">
            <v>20.776595744680851</v>
          </cell>
        </row>
        <row r="23">
          <cell r="C23">
            <v>79</v>
          </cell>
          <cell r="D23">
            <v>109</v>
          </cell>
          <cell r="G23">
            <v>13.963302752293577</v>
          </cell>
          <cell r="H23">
            <v>19.265822784810126</v>
          </cell>
        </row>
        <row r="39">
          <cell r="A39">
            <v>13</v>
          </cell>
        </row>
        <row r="40">
          <cell r="C40">
            <v>68</v>
          </cell>
          <cell r="D40">
            <v>75</v>
          </cell>
          <cell r="G40">
            <v>15.453333333333333</v>
          </cell>
          <cell r="H40">
            <v>17.044117647058822</v>
          </cell>
        </row>
        <row r="55">
          <cell r="A55">
            <v>13</v>
          </cell>
        </row>
        <row r="56">
          <cell r="C56">
            <v>58</v>
          </cell>
          <cell r="D56">
            <v>75</v>
          </cell>
          <cell r="G56">
            <v>13.746666666666666</v>
          </cell>
          <cell r="H56">
            <v>17.775862068965516</v>
          </cell>
        </row>
        <row r="57">
          <cell r="H57">
            <v>17.38095238095238</v>
          </cell>
        </row>
        <row r="63">
          <cell r="C63">
            <v>9</v>
          </cell>
          <cell r="D63">
            <v>7</v>
          </cell>
          <cell r="G63">
            <v>11.857142857142858</v>
          </cell>
          <cell r="H63">
            <v>9.2222222222222214</v>
          </cell>
        </row>
        <row r="64">
          <cell r="C64">
            <v>308</v>
          </cell>
          <cell r="D64">
            <v>371</v>
          </cell>
          <cell r="G64">
            <v>16.328840970350406</v>
          </cell>
          <cell r="H64">
            <v>19.668831168831169</v>
          </cell>
        </row>
        <row r="80">
          <cell r="C80">
            <v>148</v>
          </cell>
          <cell r="D80">
            <v>183</v>
          </cell>
          <cell r="G80">
            <v>17.622950819672131</v>
          </cell>
          <cell r="H80">
            <v>21.79054054054054</v>
          </cell>
        </row>
        <row r="88">
          <cell r="C88">
            <v>15</v>
          </cell>
          <cell r="D88">
            <v>20</v>
          </cell>
          <cell r="G88">
            <v>8.75</v>
          </cell>
          <cell r="H88">
            <v>11.666666666666666</v>
          </cell>
        </row>
        <row r="90">
          <cell r="C90">
            <v>456</v>
          </cell>
          <cell r="D90">
            <v>554</v>
          </cell>
          <cell r="G90">
            <v>16.700361010830324</v>
          </cell>
          <cell r="H90">
            <v>20.289473684210527</v>
          </cell>
        </row>
      </sheetData>
      <sheetData sheetId="7">
        <row r="28">
          <cell r="M28">
            <v>292</v>
          </cell>
          <cell r="N28">
            <v>305</v>
          </cell>
        </row>
        <row r="34">
          <cell r="M34">
            <v>64</v>
          </cell>
          <cell r="N34">
            <v>80</v>
          </cell>
        </row>
        <row r="44">
          <cell r="M44">
            <v>53</v>
          </cell>
          <cell r="N44">
            <v>51</v>
          </cell>
        </row>
        <row r="51">
          <cell r="E51">
            <v>9.7791798107255516</v>
          </cell>
        </row>
        <row r="52">
          <cell r="E52">
            <v>20.787401574803148</v>
          </cell>
        </row>
        <row r="53">
          <cell r="E53">
            <v>86.739469578783158</v>
          </cell>
        </row>
        <row r="54">
          <cell r="E54">
            <v>15.2876280535855</v>
          </cell>
        </row>
        <row r="55">
          <cell r="E55">
            <v>53.918495297805642</v>
          </cell>
        </row>
        <row r="56">
          <cell r="E56">
            <v>39.267015706806284</v>
          </cell>
        </row>
      </sheetData>
      <sheetData sheetId="8">
        <row r="10">
          <cell r="A10">
            <v>7</v>
          </cell>
        </row>
        <row r="11">
          <cell r="M11">
            <v>751</v>
          </cell>
          <cell r="N11">
            <v>800</v>
          </cell>
        </row>
        <row r="25">
          <cell r="M25">
            <v>447</v>
          </cell>
          <cell r="N25">
            <v>444</v>
          </cell>
        </row>
        <row r="29">
          <cell r="M29">
            <v>28</v>
          </cell>
          <cell r="N29">
            <v>35</v>
          </cell>
        </row>
      </sheetData>
      <sheetData sheetId="9">
        <row r="12">
          <cell r="A12">
            <v>9</v>
          </cell>
        </row>
        <row r="13">
          <cell r="K13">
            <v>745</v>
          </cell>
          <cell r="L13">
            <v>769</v>
          </cell>
        </row>
        <row r="27">
          <cell r="K27">
            <v>511</v>
          </cell>
          <cell r="L27">
            <v>486</v>
          </cell>
        </row>
      </sheetData>
      <sheetData sheetId="10">
        <row r="16">
          <cell r="A16">
            <v>13</v>
          </cell>
        </row>
        <row r="17">
          <cell r="K17">
            <v>1534</v>
          </cell>
          <cell r="L17">
            <v>1836</v>
          </cell>
        </row>
      </sheetData>
      <sheetData sheetId="11">
        <row r="7">
          <cell r="B7">
            <v>406</v>
          </cell>
        </row>
      </sheetData>
      <sheetData sheetId="12">
        <row r="16">
          <cell r="S16">
            <v>37</v>
          </cell>
        </row>
      </sheetData>
      <sheetData sheetId="13">
        <row r="16">
          <cell r="C16">
            <v>81</v>
          </cell>
          <cell r="D16">
            <v>55</v>
          </cell>
        </row>
      </sheetData>
      <sheetData sheetId="14">
        <row r="16">
          <cell r="B16">
            <v>32</v>
          </cell>
        </row>
        <row r="17">
          <cell r="B17">
            <v>48</v>
          </cell>
        </row>
      </sheetData>
      <sheetData sheetId="15"/>
      <sheetData sheetId="16">
        <row r="19">
          <cell r="E19">
            <v>30</v>
          </cell>
          <cell r="F19">
            <v>57</v>
          </cell>
        </row>
        <row r="28">
          <cell r="E28">
            <v>92</v>
          </cell>
          <cell r="F28">
            <v>134</v>
          </cell>
        </row>
      </sheetData>
      <sheetData sheetId="17"/>
      <sheetData sheetId="18">
        <row r="3">
          <cell r="E3">
            <v>0</v>
          </cell>
        </row>
        <row r="6">
          <cell r="E6">
            <v>36</v>
          </cell>
        </row>
        <row r="7">
          <cell r="E7">
            <v>7</v>
          </cell>
        </row>
        <row r="8">
          <cell r="E8">
            <v>35</v>
          </cell>
        </row>
        <row r="9">
          <cell r="E9">
            <v>6</v>
          </cell>
        </row>
        <row r="10">
          <cell r="E10">
            <v>62</v>
          </cell>
        </row>
        <row r="15">
          <cell r="E15">
            <v>7</v>
          </cell>
        </row>
        <row r="16">
          <cell r="E16">
            <v>3</v>
          </cell>
        </row>
        <row r="17">
          <cell r="E17">
            <v>4</v>
          </cell>
        </row>
        <row r="18">
          <cell r="E18">
            <v>3</v>
          </cell>
        </row>
        <row r="20">
          <cell r="E20">
            <v>31</v>
          </cell>
        </row>
        <row r="21">
          <cell r="E21">
            <v>13</v>
          </cell>
        </row>
        <row r="22">
          <cell r="E22">
            <v>10</v>
          </cell>
        </row>
        <row r="23">
          <cell r="E23">
            <v>0</v>
          </cell>
        </row>
        <row r="24">
          <cell r="E24">
            <v>1</v>
          </cell>
        </row>
        <row r="26">
          <cell r="E26">
            <v>3</v>
          </cell>
        </row>
        <row r="27">
          <cell r="E27">
            <v>4</v>
          </cell>
        </row>
        <row r="28">
          <cell r="E28">
            <v>8</v>
          </cell>
        </row>
        <row r="29">
          <cell r="E29">
            <v>3</v>
          </cell>
        </row>
        <row r="30">
          <cell r="E30">
            <v>15</v>
          </cell>
        </row>
        <row r="31">
          <cell r="E31">
            <v>127</v>
          </cell>
        </row>
        <row r="32">
          <cell r="E32">
            <v>41</v>
          </cell>
        </row>
        <row r="33">
          <cell r="E33">
            <v>43</v>
          </cell>
        </row>
      </sheetData>
      <sheetData sheetId="19">
        <row r="48">
          <cell r="E48">
            <v>766</v>
          </cell>
          <cell r="F48">
            <v>747</v>
          </cell>
          <cell r="H48">
            <v>777</v>
          </cell>
          <cell r="I48">
            <v>59</v>
          </cell>
          <cell r="J48">
            <v>70</v>
          </cell>
        </row>
      </sheetData>
      <sheetData sheetId="20"/>
      <sheetData sheetId="21">
        <row r="29">
          <cell r="E29">
            <v>541</v>
          </cell>
          <cell r="G29">
            <v>437</v>
          </cell>
          <cell r="H29">
            <v>1179</v>
          </cell>
        </row>
      </sheetData>
      <sheetData sheetId="22"/>
      <sheetData sheetId="23">
        <row r="58">
          <cell r="D58">
            <v>298</v>
          </cell>
          <cell r="E58">
            <v>752</v>
          </cell>
        </row>
      </sheetData>
      <sheetData sheetId="24"/>
      <sheetData sheetId="25"/>
      <sheetData sheetId="26">
        <row r="17">
          <cell r="A17">
            <v>15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>
        <row r="68">
          <cell r="D68">
            <v>49</v>
          </cell>
          <cell r="F68">
            <v>20</v>
          </cell>
        </row>
      </sheetData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9"/>
  <sheetViews>
    <sheetView tabSelected="1" workbookViewId="0">
      <selection activeCell="L195" sqref="L195"/>
    </sheetView>
  </sheetViews>
  <sheetFormatPr defaultRowHeight="14.4"/>
  <cols>
    <col min="2" max="2" width="8.77734375" bestFit="1" customWidth="1"/>
    <col min="3" max="3" width="8" bestFit="1" customWidth="1"/>
    <col min="4" max="4" width="15.33203125" bestFit="1" customWidth="1"/>
    <col min="5" max="5" width="15.44140625" bestFit="1" customWidth="1"/>
    <col min="6" max="6" width="15.77734375" bestFit="1" customWidth="1"/>
    <col min="7" max="7" width="13.88671875" bestFit="1" customWidth="1"/>
    <col min="8" max="8" width="14.5546875" bestFit="1" customWidth="1"/>
    <col min="9" max="9" width="16.109375" bestFit="1" customWidth="1"/>
    <col min="10" max="10" width="10.44140625" bestFit="1" customWidth="1"/>
  </cols>
  <sheetData>
    <row r="1" spans="1:10" ht="18" thickBot="1">
      <c r="A1" s="1" t="s">
        <v>0</v>
      </c>
      <c r="B1" s="2"/>
      <c r="C1" s="2"/>
      <c r="D1" s="2"/>
      <c r="E1" s="2"/>
      <c r="F1" s="3"/>
      <c r="G1" s="4"/>
      <c r="H1" s="5"/>
      <c r="I1" s="6"/>
      <c r="J1" s="6"/>
    </row>
    <row r="2" spans="1:10" ht="15.6">
      <c r="A2" s="7" t="s">
        <v>1</v>
      </c>
      <c r="B2" s="8"/>
      <c r="C2" s="8"/>
      <c r="D2" s="8"/>
      <c r="E2" s="8"/>
      <c r="F2" s="9"/>
      <c r="G2" s="10"/>
      <c r="H2" s="5"/>
      <c r="I2" s="6"/>
      <c r="J2" s="6"/>
    </row>
    <row r="3" spans="1:10">
      <c r="A3" s="11" t="s">
        <v>2</v>
      </c>
      <c r="B3" s="12"/>
      <c r="C3" s="12"/>
      <c r="D3" s="13">
        <f>'[1]İLKOKUL ÖĞRENCİ SAYISI'!A10</f>
        <v>7</v>
      </c>
      <c r="E3" s="14"/>
      <c r="F3" s="15"/>
      <c r="G3" s="16"/>
      <c r="H3" s="5"/>
      <c r="I3" s="6"/>
      <c r="J3" s="6"/>
    </row>
    <row r="4" spans="1:10">
      <c r="A4" s="11" t="s">
        <v>3</v>
      </c>
      <c r="B4" s="12"/>
      <c r="C4" s="12"/>
      <c r="D4" s="17">
        <f>'[1]ORTAOKUL ÖĞRENCİ SAYISI'!A12</f>
        <v>9</v>
      </c>
      <c r="E4" s="18"/>
      <c r="F4" s="19"/>
      <c r="G4" s="16"/>
      <c r="H4" s="6"/>
      <c r="I4" s="6"/>
      <c r="J4" s="6"/>
    </row>
    <row r="5" spans="1:10">
      <c r="A5" s="20" t="s">
        <v>4</v>
      </c>
      <c r="B5" s="12"/>
      <c r="C5" s="12"/>
      <c r="D5" s="21">
        <f>[1]DERSLİK!A39</f>
        <v>13</v>
      </c>
      <c r="E5" s="18"/>
      <c r="F5" s="19"/>
      <c r="G5" s="16"/>
      <c r="H5" s="6"/>
      <c r="I5" s="6"/>
      <c r="J5" s="6"/>
    </row>
    <row r="6" spans="1:10">
      <c r="A6" s="20" t="s">
        <v>5</v>
      </c>
      <c r="B6" s="12"/>
      <c r="C6" s="12"/>
      <c r="D6" s="21">
        <f>[1]DERSLİK!A55</f>
        <v>13</v>
      </c>
      <c r="E6" s="18"/>
      <c r="F6" s="19"/>
      <c r="G6" s="16"/>
      <c r="H6" s="6"/>
      <c r="I6" s="6"/>
      <c r="J6" s="6"/>
    </row>
    <row r="7" spans="1:10">
      <c r="A7" s="20" t="s">
        <v>6</v>
      </c>
      <c r="B7" s="12"/>
      <c r="C7" s="12"/>
      <c r="D7" s="21">
        <v>2</v>
      </c>
      <c r="E7" s="18"/>
      <c r="F7" s="19"/>
      <c r="G7" s="16"/>
      <c r="H7" s="5"/>
      <c r="I7" s="6"/>
      <c r="J7" s="6"/>
    </row>
    <row r="8" spans="1:10">
      <c r="A8" s="20" t="s">
        <v>7</v>
      </c>
      <c r="B8" s="12"/>
      <c r="C8" s="12"/>
      <c r="D8" s="21">
        <v>1</v>
      </c>
      <c r="E8" s="18"/>
      <c r="F8" s="19"/>
      <c r="G8" s="16"/>
      <c r="H8" s="6"/>
      <c r="I8" s="6"/>
      <c r="J8" s="6"/>
    </row>
    <row r="9" spans="1:10">
      <c r="A9" s="20" t="s">
        <v>8</v>
      </c>
      <c r="B9" s="12"/>
      <c r="C9" s="12"/>
      <c r="D9" s="21">
        <v>3</v>
      </c>
      <c r="E9" s="18"/>
      <c r="F9" s="19"/>
      <c r="G9" s="16"/>
      <c r="H9" s="5"/>
      <c r="I9" s="6"/>
      <c r="J9" s="6"/>
    </row>
    <row r="10" spans="1:10">
      <c r="A10" s="22" t="s">
        <v>9</v>
      </c>
      <c r="B10" s="23"/>
      <c r="C10" s="23"/>
      <c r="D10" s="24">
        <f>D3+D5+D9</f>
        <v>23</v>
      </c>
      <c r="E10" s="18"/>
      <c r="F10" s="19"/>
      <c r="G10" s="16"/>
      <c r="H10" s="6"/>
      <c r="I10" s="6"/>
      <c r="J10" s="6"/>
    </row>
    <row r="11" spans="1:10">
      <c r="A11" s="22" t="s">
        <v>10</v>
      </c>
      <c r="B11" s="23"/>
      <c r="C11" s="23"/>
      <c r="D11" s="24">
        <f>D4+D6</f>
        <v>22</v>
      </c>
      <c r="E11" s="18"/>
      <c r="F11" s="19"/>
      <c r="G11" s="25"/>
      <c r="H11" s="26"/>
      <c r="I11" s="26"/>
      <c r="J11" s="6"/>
    </row>
    <row r="12" spans="1:10">
      <c r="A12" s="27" t="s">
        <v>11</v>
      </c>
      <c r="B12" s="28"/>
      <c r="C12" s="28"/>
      <c r="D12" s="29">
        <f>'[1]LİSE ÖĞRENCİ SAYISI'!A16</f>
        <v>13</v>
      </c>
      <c r="E12" s="18"/>
      <c r="F12" s="19"/>
      <c r="G12" s="25"/>
      <c r="H12" s="26"/>
      <c r="I12" s="26"/>
      <c r="J12" s="6"/>
    </row>
    <row r="13" spans="1:10">
      <c r="A13" s="30" t="s">
        <v>12</v>
      </c>
      <c r="B13" s="31"/>
      <c r="C13" s="32"/>
      <c r="D13" s="33">
        <v>2</v>
      </c>
      <c r="E13" s="18"/>
      <c r="F13" s="19"/>
      <c r="G13" s="25"/>
      <c r="H13" s="26"/>
      <c r="I13" s="26"/>
      <c r="J13" s="6"/>
    </row>
    <row r="14" spans="1:10">
      <c r="A14" s="34" t="s">
        <v>13</v>
      </c>
      <c r="B14" s="35"/>
      <c r="C14" s="36"/>
      <c r="D14" s="33">
        <v>2</v>
      </c>
      <c r="E14" s="18"/>
      <c r="F14" s="19"/>
      <c r="G14" s="25"/>
      <c r="H14" s="26"/>
      <c r="I14" s="26"/>
      <c r="J14" s="6"/>
    </row>
    <row r="15" spans="1:10">
      <c r="A15" s="37" t="s">
        <v>14</v>
      </c>
      <c r="B15" s="38"/>
      <c r="C15" s="38"/>
      <c r="D15" s="39">
        <v>4</v>
      </c>
      <c r="E15" s="40"/>
      <c r="F15" s="41"/>
      <c r="G15" s="16"/>
      <c r="H15" s="5"/>
      <c r="I15" s="6"/>
      <c r="J15" s="6"/>
    </row>
    <row r="16" spans="1:10">
      <c r="A16" s="42" t="s">
        <v>15</v>
      </c>
      <c r="B16" s="43"/>
      <c r="C16" s="44"/>
      <c r="D16" s="45">
        <f>D10+D11+D12+D15</f>
        <v>62</v>
      </c>
      <c r="E16" s="40"/>
      <c r="F16" s="41"/>
      <c r="G16" s="16"/>
      <c r="H16" s="6"/>
      <c r="I16" s="6"/>
      <c r="J16" s="6"/>
    </row>
    <row r="17" spans="1:10">
      <c r="A17" s="46" t="s">
        <v>16</v>
      </c>
      <c r="B17" s="47"/>
      <c r="C17" s="48"/>
      <c r="D17" s="49">
        <v>0</v>
      </c>
      <c r="E17" s="40"/>
      <c r="F17" s="41"/>
      <c r="G17" s="16"/>
      <c r="H17" s="5"/>
      <c r="I17" s="6"/>
      <c r="J17" s="6"/>
    </row>
    <row r="18" spans="1:10">
      <c r="A18" s="50" t="s">
        <v>17</v>
      </c>
      <c r="B18" s="12"/>
      <c r="C18" s="12"/>
      <c r="D18" s="51">
        <v>1</v>
      </c>
      <c r="E18" s="40"/>
      <c r="F18" s="41"/>
      <c r="G18" s="16"/>
      <c r="H18" s="6"/>
      <c r="I18" s="6"/>
      <c r="J18" s="6"/>
    </row>
    <row r="19" spans="1:10">
      <c r="A19" s="52" t="s">
        <v>18</v>
      </c>
      <c r="B19" s="53"/>
      <c r="C19" s="53"/>
      <c r="D19" s="54">
        <v>1</v>
      </c>
      <c r="E19" s="40"/>
      <c r="F19" s="41"/>
      <c r="G19" s="16"/>
      <c r="H19" s="5"/>
      <c r="I19" s="6"/>
      <c r="J19" s="6"/>
    </row>
    <row r="20" spans="1:10">
      <c r="A20" s="55" t="s">
        <v>19</v>
      </c>
      <c r="B20" s="56"/>
      <c r="C20" s="56"/>
      <c r="D20" s="57">
        <v>1</v>
      </c>
      <c r="E20" s="40"/>
      <c r="F20" s="41"/>
      <c r="G20" s="16"/>
      <c r="H20" s="5"/>
      <c r="I20" s="6"/>
      <c r="J20" s="6"/>
    </row>
    <row r="21" spans="1:10">
      <c r="A21" s="58" t="s">
        <v>20</v>
      </c>
      <c r="B21" s="59"/>
      <c r="C21" s="60"/>
      <c r="D21" s="61">
        <f>D16+D17+D18+D19+D20</f>
        <v>65</v>
      </c>
      <c r="E21" s="18"/>
      <c r="F21" s="19"/>
      <c r="G21" s="16"/>
      <c r="H21" s="5"/>
      <c r="I21" s="6"/>
      <c r="J21" s="6"/>
    </row>
    <row r="22" spans="1:10">
      <c r="A22" s="62" t="s">
        <v>21</v>
      </c>
      <c r="B22" s="12"/>
      <c r="C22" s="12"/>
      <c r="D22" s="63">
        <v>3</v>
      </c>
      <c r="E22" s="18"/>
      <c r="F22" s="19"/>
      <c r="G22" s="16"/>
      <c r="H22" s="5"/>
      <c r="I22" s="6"/>
      <c r="J22" s="6"/>
    </row>
    <row r="23" spans="1:10">
      <c r="A23" s="64" t="s">
        <v>22</v>
      </c>
      <c r="B23" s="65"/>
      <c r="C23" s="66"/>
      <c r="D23" s="63">
        <v>1</v>
      </c>
      <c r="E23" s="18"/>
      <c r="F23" s="19"/>
      <c r="G23" s="16"/>
      <c r="H23" s="5"/>
      <c r="I23" s="6"/>
      <c r="J23" s="6"/>
    </row>
    <row r="24" spans="1:10">
      <c r="A24" s="62" t="s">
        <v>23</v>
      </c>
      <c r="B24" s="12"/>
      <c r="C24" s="12"/>
      <c r="D24" s="63">
        <v>1</v>
      </c>
      <c r="E24" s="18"/>
      <c r="F24" s="19"/>
      <c r="G24" s="16"/>
      <c r="H24" s="5"/>
      <c r="I24" s="6"/>
      <c r="J24" s="6"/>
    </row>
    <row r="25" spans="1:10">
      <c r="A25" s="62" t="s">
        <v>24</v>
      </c>
      <c r="B25" s="12"/>
      <c r="C25" s="12"/>
      <c r="D25" s="63">
        <v>1</v>
      </c>
      <c r="E25" s="18"/>
      <c r="F25" s="19"/>
      <c r="G25" s="16"/>
      <c r="H25" s="5"/>
      <c r="I25" s="6"/>
      <c r="J25" s="6"/>
    </row>
    <row r="26" spans="1:10">
      <c r="A26" s="62" t="s">
        <v>25</v>
      </c>
      <c r="B26" s="12"/>
      <c r="C26" s="12"/>
      <c r="D26" s="63">
        <v>2</v>
      </c>
      <c r="E26" s="18"/>
      <c r="F26" s="19"/>
      <c r="G26" s="16"/>
      <c r="H26" s="5"/>
      <c r="I26" s="6"/>
      <c r="J26" s="6"/>
    </row>
    <row r="27" spans="1:10">
      <c r="A27" s="62" t="s">
        <v>26</v>
      </c>
      <c r="B27" s="12"/>
      <c r="C27" s="12"/>
      <c r="D27" s="67">
        <v>13</v>
      </c>
      <c r="E27" s="18"/>
      <c r="F27" s="19"/>
      <c r="G27" s="16"/>
      <c r="H27" s="26"/>
      <c r="I27" s="26"/>
      <c r="J27" s="26"/>
    </row>
    <row r="28" spans="1:10">
      <c r="A28" s="62" t="s">
        <v>27</v>
      </c>
      <c r="B28" s="12"/>
      <c r="C28" s="12"/>
      <c r="D28" s="67">
        <f>[1]YURTLAR!A29</f>
        <v>10</v>
      </c>
      <c r="E28" s="18"/>
      <c r="F28" s="19"/>
      <c r="G28" s="16"/>
      <c r="H28" s="26"/>
      <c r="I28" s="26"/>
      <c r="J28" s="26"/>
    </row>
    <row r="29" spans="1:10" ht="15" thickBot="1">
      <c r="A29" s="68" t="s">
        <v>28</v>
      </c>
      <c r="B29" s="69"/>
      <c r="C29" s="69"/>
      <c r="D29" s="70">
        <f>SUM(D21:D28)</f>
        <v>96</v>
      </c>
      <c r="E29" s="71"/>
      <c r="F29" s="72"/>
      <c r="G29" s="25"/>
      <c r="H29" s="73"/>
      <c r="I29" s="26"/>
      <c r="J29" s="26"/>
    </row>
    <row r="30" spans="1:10" ht="15" thickBot="1">
      <c r="A30" s="74"/>
      <c r="B30" s="75"/>
      <c r="C30" s="75"/>
      <c r="D30" s="76"/>
      <c r="E30" s="77"/>
      <c r="F30" s="77"/>
      <c r="G30" s="78"/>
      <c r="H30" s="75"/>
      <c r="I30" s="26"/>
      <c r="J30" s="26"/>
    </row>
    <row r="31" spans="1:10" ht="39.6">
      <c r="A31" s="79" t="s">
        <v>29</v>
      </c>
      <c r="B31" s="80"/>
      <c r="C31" s="80"/>
      <c r="D31" s="81" t="s">
        <v>30</v>
      </c>
      <c r="E31" s="82" t="s">
        <v>31</v>
      </c>
      <c r="F31" s="82"/>
      <c r="G31" s="83" t="s">
        <v>32</v>
      </c>
      <c r="H31" s="84" t="s">
        <v>33</v>
      </c>
      <c r="I31" s="6"/>
      <c r="J31" s="6"/>
    </row>
    <row r="32" spans="1:10">
      <c r="A32" s="20" t="s">
        <v>34</v>
      </c>
      <c r="B32" s="12"/>
      <c r="C32" s="12"/>
      <c r="D32" s="85">
        <f>[1]DERSLİK!D11</f>
        <v>105</v>
      </c>
      <c r="E32" s="86">
        <f>[1]DERSLİK!G11</f>
        <v>18.600000000000001</v>
      </c>
      <c r="F32" s="87"/>
      <c r="G32" s="88">
        <f>[1]DERSLİK!C11</f>
        <v>94</v>
      </c>
      <c r="H32" s="89">
        <f>[1]DERSLİK!H11</f>
        <v>20.776595744680851</v>
      </c>
      <c r="I32" s="6"/>
      <c r="J32" s="6"/>
    </row>
    <row r="33" spans="1:10">
      <c r="A33" s="20" t="s">
        <v>35</v>
      </c>
      <c r="B33" s="12"/>
      <c r="C33" s="12"/>
      <c r="D33" s="21">
        <f>[1]DERSLİK!D40</f>
        <v>75</v>
      </c>
      <c r="E33" s="90">
        <f>[1]DERSLİK!G40</f>
        <v>15.453333333333333</v>
      </c>
      <c r="F33" s="91"/>
      <c r="G33" s="92">
        <f>[1]DERSLİK!C40</f>
        <v>68</v>
      </c>
      <c r="H33" s="93">
        <f>[1]DERSLİK!H40</f>
        <v>17.044117647058822</v>
      </c>
      <c r="I33" s="6"/>
      <c r="J33" s="6"/>
    </row>
    <row r="34" spans="1:10">
      <c r="A34" s="20" t="s">
        <v>36</v>
      </c>
      <c r="B34" s="12"/>
      <c r="C34" s="12"/>
      <c r="D34" s="21">
        <f>[1]DERSLİK!D63</f>
        <v>7</v>
      </c>
      <c r="E34" s="90">
        <f>[1]DERSLİK!G63</f>
        <v>11.857142857142858</v>
      </c>
      <c r="F34" s="91"/>
      <c r="G34" s="92">
        <f>[1]DERSLİK!C63</f>
        <v>9</v>
      </c>
      <c r="H34" s="93">
        <f>[1]DERSLİK!H63</f>
        <v>9.2222222222222214</v>
      </c>
      <c r="I34" s="6"/>
      <c r="J34" s="6"/>
    </row>
    <row r="35" spans="1:10">
      <c r="A35" s="94" t="s">
        <v>37</v>
      </c>
      <c r="B35" s="12"/>
      <c r="C35" s="12"/>
      <c r="D35" s="21">
        <f>[1]DERSLİK!D88</f>
        <v>20</v>
      </c>
      <c r="E35" s="90">
        <f>[1]DERSLİK!G88</f>
        <v>8.75</v>
      </c>
      <c r="F35" s="91"/>
      <c r="G35" s="92">
        <f>[1]DERSLİK!C88</f>
        <v>15</v>
      </c>
      <c r="H35" s="93">
        <f>[1]DERSLİK!H88</f>
        <v>11.666666666666666</v>
      </c>
      <c r="I35" s="6"/>
      <c r="J35" s="6"/>
    </row>
    <row r="36" spans="1:10">
      <c r="A36" s="95" t="s">
        <v>38</v>
      </c>
      <c r="B36" s="12"/>
      <c r="C36" s="12"/>
      <c r="D36" s="51">
        <f>SUM(D32:D35)</f>
        <v>207</v>
      </c>
      <c r="E36" s="96">
        <f>[1]DERSLİK!G64</f>
        <v>16.328840970350406</v>
      </c>
      <c r="F36" s="91"/>
      <c r="G36" s="97">
        <f>SUM(G32:G35)</f>
        <v>186</v>
      </c>
      <c r="H36" s="98">
        <f>[1]DERSLİK!H57</f>
        <v>17.38095238095238</v>
      </c>
      <c r="I36" s="6"/>
      <c r="J36" s="6"/>
    </row>
    <row r="37" spans="1:10">
      <c r="A37" s="20" t="s">
        <v>3</v>
      </c>
      <c r="B37" s="12"/>
      <c r="C37" s="12"/>
      <c r="D37" s="21">
        <f>[1]DERSLİK!D23</f>
        <v>109</v>
      </c>
      <c r="E37" s="90">
        <f>[1]DERSLİK!G23</f>
        <v>13.963302752293577</v>
      </c>
      <c r="F37" s="91"/>
      <c r="G37" s="99">
        <f>[1]DERSLİK!C23</f>
        <v>79</v>
      </c>
      <c r="H37" s="93">
        <f>[1]DERSLİK!H23</f>
        <v>19.265822784810126</v>
      </c>
      <c r="I37" s="6"/>
      <c r="J37" s="6"/>
    </row>
    <row r="38" spans="1:10">
      <c r="A38" s="20" t="s">
        <v>39</v>
      </c>
      <c r="B38" s="12"/>
      <c r="C38" s="12"/>
      <c r="D38" s="21">
        <f>[1]DERSLİK!D56</f>
        <v>75</v>
      </c>
      <c r="E38" s="90">
        <f>[1]DERSLİK!G56</f>
        <v>13.746666666666666</v>
      </c>
      <c r="F38" s="91"/>
      <c r="G38" s="92">
        <f>[1]DERSLİK!C56</f>
        <v>58</v>
      </c>
      <c r="H38" s="93">
        <f>[1]DERSLİK!H56</f>
        <v>17.775862068965516</v>
      </c>
      <c r="I38" s="6"/>
      <c r="J38" s="6"/>
    </row>
    <row r="39" spans="1:10">
      <c r="A39" s="95" t="s">
        <v>40</v>
      </c>
      <c r="B39" s="12"/>
      <c r="C39" s="12"/>
      <c r="D39" s="51">
        <f>SUM(D37:D38)</f>
        <v>184</v>
      </c>
      <c r="E39" s="96">
        <f>AVERAGE(E37:E38)</f>
        <v>13.854984709480121</v>
      </c>
      <c r="F39" s="91"/>
      <c r="G39" s="97">
        <f>SUM(G37:G38)</f>
        <v>137</v>
      </c>
      <c r="H39" s="98">
        <f>[1]DERSLİK!H56</f>
        <v>17.775862068965516</v>
      </c>
      <c r="I39" s="6"/>
      <c r="J39" s="6"/>
    </row>
    <row r="40" spans="1:10">
      <c r="A40" s="100" t="s">
        <v>41</v>
      </c>
      <c r="B40" s="12"/>
      <c r="C40" s="12"/>
      <c r="D40" s="63">
        <f>[1]DERSLİK!D80</f>
        <v>183</v>
      </c>
      <c r="E40" s="101">
        <f>[1]DERSLİK!G80</f>
        <v>17.622950819672131</v>
      </c>
      <c r="F40" s="91"/>
      <c r="G40" s="102">
        <f>[1]DERSLİK!C80</f>
        <v>148</v>
      </c>
      <c r="H40" s="103">
        <f>[1]DERSLİK!H80</f>
        <v>21.79054054054054</v>
      </c>
      <c r="I40" s="6"/>
      <c r="J40" s="6"/>
    </row>
    <row r="41" spans="1:10">
      <c r="A41" s="104" t="s">
        <v>42</v>
      </c>
      <c r="B41" s="12"/>
      <c r="C41" s="12"/>
      <c r="D41" s="105">
        <f>[1]DERSLİK!D64</f>
        <v>371</v>
      </c>
      <c r="E41" s="106">
        <f>[1]DERSLİK!G64</f>
        <v>16.328840970350406</v>
      </c>
      <c r="F41" s="91"/>
      <c r="G41" s="107">
        <f>[1]DERSLİK!C64</f>
        <v>308</v>
      </c>
      <c r="H41" s="108">
        <f>[1]DERSLİK!H64</f>
        <v>19.668831168831169</v>
      </c>
      <c r="I41" s="6"/>
      <c r="J41" s="6"/>
    </row>
    <row r="42" spans="1:10" ht="15" thickBot="1">
      <c r="A42" s="109" t="s">
        <v>43</v>
      </c>
      <c r="B42" s="69"/>
      <c r="C42" s="69"/>
      <c r="D42" s="110">
        <f>[1]DERSLİK!D90</f>
        <v>554</v>
      </c>
      <c r="E42" s="111">
        <f>[1]DERSLİK!G90</f>
        <v>16.700361010830324</v>
      </c>
      <c r="F42" s="112"/>
      <c r="G42" s="113">
        <f>[1]DERSLİK!C90</f>
        <v>456</v>
      </c>
      <c r="H42" s="114">
        <f>[1]DERSLİK!H90</f>
        <v>20.289473684210527</v>
      </c>
      <c r="I42" s="6"/>
      <c r="J42" s="6"/>
    </row>
    <row r="43" spans="1:10" ht="15" thickBot="1">
      <c r="A43" s="115"/>
      <c r="B43" s="5"/>
      <c r="C43" s="116"/>
      <c r="D43" s="16"/>
      <c r="E43" s="117"/>
      <c r="F43" s="118"/>
      <c r="G43" s="16"/>
      <c r="H43" s="119"/>
      <c r="I43" s="6"/>
      <c r="J43" s="6"/>
    </row>
    <row r="44" spans="1:10" ht="36.6" thickBot="1">
      <c r="A44" s="120" t="s">
        <v>44</v>
      </c>
      <c r="B44" s="121" t="s">
        <v>45</v>
      </c>
      <c r="C44" s="121" t="s">
        <v>46</v>
      </c>
      <c r="D44" s="121" t="s">
        <v>47</v>
      </c>
      <c r="E44" s="121" t="s">
        <v>48</v>
      </c>
      <c r="F44" s="121" t="s">
        <v>49</v>
      </c>
      <c r="G44" s="122" t="s">
        <v>50</v>
      </c>
      <c r="H44" s="6"/>
      <c r="I44" s="6"/>
      <c r="J44" s="6"/>
    </row>
    <row r="45" spans="1:10" ht="60.6" thickBot="1">
      <c r="A45" s="123" t="s">
        <v>51</v>
      </c>
      <c r="B45" s="124">
        <f>'[1]BRANŞ NORM'!E48</f>
        <v>766</v>
      </c>
      <c r="C45" s="124">
        <f>'[1]BRANŞ NORM'!F48</f>
        <v>747</v>
      </c>
      <c r="D45" s="124">
        <f>'[1]ücretli öğretmen'!A17</f>
        <v>15</v>
      </c>
      <c r="E45" s="124">
        <f>'[1]BRANŞ NORM'!H48</f>
        <v>777</v>
      </c>
      <c r="F45" s="124">
        <f>'[1]BRANŞ NORM'!I48</f>
        <v>59</v>
      </c>
      <c r="G45" s="125">
        <f>'[1]BRANŞ NORM'!J48</f>
        <v>70</v>
      </c>
      <c r="H45" s="5"/>
      <c r="I45" s="5"/>
      <c r="J45" s="6"/>
    </row>
    <row r="46" spans="1:10" ht="15" thickBot="1">
      <c r="A46" s="126"/>
      <c r="B46" s="127"/>
      <c r="C46" s="127"/>
      <c r="D46" s="128"/>
      <c r="E46" s="128"/>
      <c r="F46" s="128"/>
      <c r="G46" s="128"/>
      <c r="H46" s="129"/>
      <c r="I46" s="6"/>
      <c r="J46" s="6"/>
    </row>
    <row r="47" spans="1:10">
      <c r="A47" s="79" t="s">
        <v>44</v>
      </c>
      <c r="B47" s="80"/>
      <c r="C47" s="80"/>
      <c r="D47" s="130" t="s">
        <v>45</v>
      </c>
      <c r="E47" s="130" t="s">
        <v>46</v>
      </c>
      <c r="F47" s="130" t="s">
        <v>49</v>
      </c>
      <c r="G47" s="131" t="s">
        <v>50</v>
      </c>
      <c r="H47" s="132"/>
      <c r="I47" s="6"/>
      <c r="J47" s="6"/>
    </row>
    <row r="48" spans="1:10">
      <c r="A48" s="62" t="s">
        <v>52</v>
      </c>
      <c r="B48" s="12"/>
      <c r="C48" s="12"/>
      <c r="D48" s="133"/>
      <c r="E48" s="133">
        <f>'[1]personel sayıları'!E8</f>
        <v>35</v>
      </c>
      <c r="F48" s="133">
        <v>0</v>
      </c>
      <c r="G48" s="134">
        <v>0</v>
      </c>
      <c r="H48" s="135"/>
      <c r="I48" s="6"/>
      <c r="J48" s="6"/>
    </row>
    <row r="49" spans="1:10">
      <c r="A49" s="62" t="s">
        <v>53</v>
      </c>
      <c r="B49" s="12"/>
      <c r="C49" s="12"/>
      <c r="D49" s="133"/>
      <c r="E49" s="133">
        <f>'[1]personel sayıları'!E9</f>
        <v>6</v>
      </c>
      <c r="F49" s="133">
        <v>0</v>
      </c>
      <c r="G49" s="134">
        <v>0</v>
      </c>
      <c r="H49" s="136"/>
      <c r="I49" s="6"/>
      <c r="J49" s="6"/>
    </row>
    <row r="50" spans="1:10">
      <c r="A50" s="62" t="s">
        <v>54</v>
      </c>
      <c r="B50" s="12"/>
      <c r="C50" s="12"/>
      <c r="D50" s="133"/>
      <c r="E50" s="133">
        <f>'[1]personel sayıları'!E10</f>
        <v>62</v>
      </c>
      <c r="F50" s="133">
        <v>0</v>
      </c>
      <c r="G50" s="134">
        <v>0</v>
      </c>
      <c r="H50" s="136"/>
      <c r="I50" s="6"/>
      <c r="J50" s="6"/>
    </row>
    <row r="51" spans="1:10">
      <c r="A51" s="62" t="s">
        <v>55</v>
      </c>
      <c r="B51" s="12"/>
      <c r="C51" s="12"/>
      <c r="D51" s="133">
        <v>1</v>
      </c>
      <c r="E51" s="133">
        <f>'[1]personel sayıları'!E24</f>
        <v>1</v>
      </c>
      <c r="F51" s="133">
        <v>0</v>
      </c>
      <c r="G51" s="134">
        <v>0</v>
      </c>
      <c r="H51" s="136"/>
      <c r="I51" s="6"/>
      <c r="J51" s="6"/>
    </row>
    <row r="52" spans="1:10">
      <c r="A52" s="62" t="s">
        <v>56</v>
      </c>
      <c r="B52" s="12"/>
      <c r="C52" s="12"/>
      <c r="D52" s="133">
        <v>4</v>
      </c>
      <c r="E52" s="133">
        <f>'[1]personel sayıları'!E17</f>
        <v>4</v>
      </c>
      <c r="F52" s="133">
        <v>0</v>
      </c>
      <c r="G52" s="134">
        <v>0</v>
      </c>
      <c r="H52" s="136"/>
      <c r="I52" s="6"/>
      <c r="J52" s="6"/>
    </row>
    <row r="53" spans="1:10">
      <c r="A53" s="62" t="s">
        <v>57</v>
      </c>
      <c r="B53" s="12"/>
      <c r="C53" s="12"/>
      <c r="D53" s="133">
        <f>'[1]BRANŞ NORM'!E48</f>
        <v>766</v>
      </c>
      <c r="E53" s="133">
        <f>'[1]BRANŞ NORM'!H48</f>
        <v>777</v>
      </c>
      <c r="F53" s="133">
        <f>'[1]BRANŞ NORM'!I48</f>
        <v>59</v>
      </c>
      <c r="G53" s="134">
        <f>'[1]BRANŞ NORM'!J48</f>
        <v>70</v>
      </c>
      <c r="H53" s="136"/>
      <c r="I53" s="6"/>
      <c r="J53" s="6"/>
    </row>
    <row r="54" spans="1:10">
      <c r="A54" s="62" t="s">
        <v>58</v>
      </c>
      <c r="B54" s="12"/>
      <c r="C54" s="12"/>
      <c r="D54" s="133"/>
      <c r="E54" s="133">
        <v>15</v>
      </c>
      <c r="F54" s="133">
        <v>0</v>
      </c>
      <c r="G54" s="134">
        <v>0</v>
      </c>
      <c r="H54" s="136"/>
      <c r="I54" s="6"/>
      <c r="J54" s="6"/>
    </row>
    <row r="55" spans="1:10">
      <c r="A55" s="62" t="s">
        <v>59</v>
      </c>
      <c r="B55" s="12"/>
      <c r="C55" s="12"/>
      <c r="D55" s="133">
        <v>9</v>
      </c>
      <c r="E55" s="133">
        <f>'[1]personel sayıları'!E15</f>
        <v>7</v>
      </c>
      <c r="F55" s="133">
        <v>0</v>
      </c>
      <c r="G55" s="134">
        <v>0</v>
      </c>
      <c r="H55" s="136"/>
      <c r="I55" s="6"/>
      <c r="J55" s="6"/>
    </row>
    <row r="56" spans="1:10">
      <c r="A56" s="62" t="s">
        <v>60</v>
      </c>
      <c r="B56" s="12"/>
      <c r="C56" s="12"/>
      <c r="D56" s="133">
        <v>17</v>
      </c>
      <c r="E56" s="133">
        <f>'[1]personel sayıları'!E7</f>
        <v>7</v>
      </c>
      <c r="F56" s="133">
        <v>0</v>
      </c>
      <c r="G56" s="134">
        <v>0</v>
      </c>
      <c r="H56" s="136"/>
      <c r="I56" s="6"/>
      <c r="J56" s="6"/>
    </row>
    <row r="57" spans="1:10">
      <c r="A57" s="62" t="s">
        <v>61</v>
      </c>
      <c r="B57" s="12"/>
      <c r="C57" s="12"/>
      <c r="D57" s="133">
        <v>32</v>
      </c>
      <c r="E57" s="133">
        <f>'[1]personel sayıları'!E20</f>
        <v>31</v>
      </c>
      <c r="F57" s="133">
        <v>0</v>
      </c>
      <c r="G57" s="134">
        <v>0</v>
      </c>
      <c r="H57" s="136"/>
      <c r="I57" s="6"/>
      <c r="J57" s="6"/>
    </row>
    <row r="58" spans="1:10">
      <c r="A58" s="62" t="s">
        <v>62</v>
      </c>
      <c r="B58" s="12"/>
      <c r="C58" s="12"/>
      <c r="D58" s="133">
        <v>2</v>
      </c>
      <c r="E58" s="133">
        <v>2</v>
      </c>
      <c r="F58" s="133">
        <v>0</v>
      </c>
      <c r="G58" s="134">
        <v>0</v>
      </c>
      <c r="H58" s="136"/>
      <c r="I58" s="6"/>
      <c r="J58" s="6"/>
    </row>
    <row r="59" spans="1:10">
      <c r="A59" s="62" t="s">
        <v>63</v>
      </c>
      <c r="B59" s="12"/>
      <c r="C59" s="12"/>
      <c r="D59" s="133">
        <v>4</v>
      </c>
      <c r="E59" s="133">
        <f>'[1]personel sayıları'!E16</f>
        <v>3</v>
      </c>
      <c r="F59" s="133">
        <v>0</v>
      </c>
      <c r="G59" s="134">
        <v>0</v>
      </c>
      <c r="H59" s="136"/>
      <c r="I59" s="6"/>
      <c r="J59" s="6"/>
    </row>
    <row r="60" spans="1:10">
      <c r="A60" s="62" t="s">
        <v>64</v>
      </c>
      <c r="B60" s="12"/>
      <c r="C60" s="12"/>
      <c r="D60" s="133">
        <v>2</v>
      </c>
      <c r="E60" s="133">
        <f>'[1]personel sayıları'!E18</f>
        <v>3</v>
      </c>
      <c r="F60" s="133">
        <v>0</v>
      </c>
      <c r="G60" s="134">
        <v>0</v>
      </c>
      <c r="H60" s="136"/>
      <c r="I60" s="6"/>
      <c r="J60" s="6"/>
    </row>
    <row r="61" spans="1:10">
      <c r="A61" s="62" t="s">
        <v>65</v>
      </c>
      <c r="B61" s="12"/>
      <c r="C61" s="12"/>
      <c r="D61" s="133">
        <v>2</v>
      </c>
      <c r="E61" s="133">
        <f>'[1]personel sayıları'!E3</f>
        <v>0</v>
      </c>
      <c r="F61" s="133">
        <v>0</v>
      </c>
      <c r="G61" s="134">
        <v>0</v>
      </c>
      <c r="H61" s="136"/>
      <c r="I61" s="6"/>
      <c r="J61" s="6"/>
    </row>
    <row r="62" spans="1:10">
      <c r="A62" s="62" t="s">
        <v>66</v>
      </c>
      <c r="B62" s="12"/>
      <c r="C62" s="12"/>
      <c r="D62" s="133">
        <v>69</v>
      </c>
      <c r="E62" s="133">
        <f>'[1]personel sayıları'!E6</f>
        <v>36</v>
      </c>
      <c r="F62" s="133">
        <v>0</v>
      </c>
      <c r="G62" s="134">
        <v>0</v>
      </c>
      <c r="H62" s="136"/>
      <c r="I62" s="6"/>
      <c r="J62" s="6"/>
    </row>
    <row r="63" spans="1:10">
      <c r="A63" s="62" t="s">
        <v>67</v>
      </c>
      <c r="B63" s="12"/>
      <c r="C63" s="12"/>
      <c r="D63" s="133"/>
      <c r="E63" s="133">
        <f>'[1]personel sayıları'!E31</f>
        <v>127</v>
      </c>
      <c r="F63" s="133"/>
      <c r="G63" s="134"/>
      <c r="H63" s="136"/>
      <c r="I63" s="6"/>
      <c r="J63" s="6"/>
    </row>
    <row r="64" spans="1:10">
      <c r="A64" s="64" t="s">
        <v>68</v>
      </c>
      <c r="B64" s="65"/>
      <c r="C64" s="66"/>
      <c r="D64" s="133"/>
      <c r="E64" s="133">
        <f>'[1]personel sayıları'!E33</f>
        <v>43</v>
      </c>
      <c r="F64" s="133"/>
      <c r="G64" s="134"/>
      <c r="H64" s="136"/>
      <c r="I64" s="6"/>
      <c r="J64" s="6"/>
    </row>
    <row r="65" spans="1:10">
      <c r="A65" s="64" t="s">
        <v>69</v>
      </c>
      <c r="B65" s="65"/>
      <c r="C65" s="66"/>
      <c r="D65" s="133"/>
      <c r="E65" s="133">
        <f>'[1]personel sayıları'!E32</f>
        <v>41</v>
      </c>
      <c r="F65" s="133"/>
      <c r="G65" s="134"/>
      <c r="H65" s="136"/>
      <c r="I65" s="6"/>
      <c r="J65" s="6"/>
    </row>
    <row r="66" spans="1:10" ht="15" thickBot="1">
      <c r="A66" s="137" t="s">
        <v>70</v>
      </c>
      <c r="B66" s="138"/>
      <c r="C66" s="138"/>
      <c r="D66" s="139"/>
      <c r="E66" s="140">
        <f>SUM(E48:E65)</f>
        <v>1200</v>
      </c>
      <c r="F66" s="140">
        <f t="shared" ref="F66:G66" si="0">SUM(F48:F63)</f>
        <v>59</v>
      </c>
      <c r="G66" s="141">
        <f t="shared" si="0"/>
        <v>70</v>
      </c>
      <c r="H66" s="142"/>
      <c r="I66" s="6"/>
      <c r="J66" s="6"/>
    </row>
    <row r="67" spans="1:10">
      <c r="A67" s="143" t="s">
        <v>71</v>
      </c>
      <c r="B67" s="144"/>
      <c r="C67" s="144"/>
      <c r="D67" s="144"/>
      <c r="E67" s="144"/>
      <c r="F67" s="144"/>
      <c r="G67" s="145"/>
      <c r="H67" s="136"/>
      <c r="I67" s="6"/>
      <c r="J67" s="6"/>
    </row>
    <row r="68" spans="1:10">
      <c r="A68" s="62" t="s">
        <v>56</v>
      </c>
      <c r="B68" s="12"/>
      <c r="C68" s="12"/>
      <c r="D68" s="146"/>
      <c r="E68" s="147">
        <v>0</v>
      </c>
      <c r="F68" s="148"/>
      <c r="G68" s="149"/>
      <c r="H68" s="136"/>
      <c r="I68" s="6"/>
      <c r="J68" s="6"/>
    </row>
    <row r="69" spans="1:10">
      <c r="A69" s="62" t="s">
        <v>72</v>
      </c>
      <c r="B69" s="12"/>
      <c r="C69" s="12"/>
      <c r="D69" s="146"/>
      <c r="E69" s="147">
        <v>0</v>
      </c>
      <c r="F69" s="148"/>
      <c r="G69" s="149"/>
      <c r="H69" s="136"/>
      <c r="I69" s="6"/>
      <c r="J69" s="6"/>
    </row>
    <row r="70" spans="1:10">
      <c r="A70" s="62" t="s">
        <v>73</v>
      </c>
      <c r="B70" s="12"/>
      <c r="C70" s="12"/>
      <c r="D70" s="146"/>
      <c r="E70" s="147">
        <f>'[1]personel sayıları'!E21</f>
        <v>13</v>
      </c>
      <c r="F70" s="148"/>
      <c r="G70" s="149"/>
      <c r="H70" s="136"/>
      <c r="I70" s="6"/>
      <c r="J70" s="6"/>
    </row>
    <row r="71" spans="1:10">
      <c r="A71" s="62" t="s">
        <v>74</v>
      </c>
      <c r="B71" s="12"/>
      <c r="C71" s="12"/>
      <c r="D71" s="146"/>
      <c r="E71" s="147">
        <f>'[1]personel sayıları'!E22</f>
        <v>10</v>
      </c>
      <c r="F71" s="148"/>
      <c r="G71" s="149"/>
      <c r="H71" s="136"/>
      <c r="I71" s="6"/>
      <c r="J71" s="6"/>
    </row>
    <row r="72" spans="1:10">
      <c r="A72" s="62" t="s">
        <v>75</v>
      </c>
      <c r="B72" s="12"/>
      <c r="C72" s="12"/>
      <c r="D72" s="146"/>
      <c r="E72" s="147">
        <f>'[1]personel sayıları'!E23</f>
        <v>0</v>
      </c>
      <c r="F72" s="148"/>
      <c r="G72" s="149"/>
      <c r="H72" s="136"/>
      <c r="I72" s="6"/>
      <c r="J72" s="6"/>
    </row>
    <row r="73" spans="1:10">
      <c r="A73" s="150" t="s">
        <v>76</v>
      </c>
      <c r="B73" s="12"/>
      <c r="C73" s="12"/>
      <c r="D73" s="151"/>
      <c r="E73" s="152">
        <f>'[1]personel sayıları'!E26</f>
        <v>3</v>
      </c>
      <c r="F73" s="153"/>
      <c r="G73" s="154"/>
      <c r="H73" s="155"/>
      <c r="I73" s="6"/>
      <c r="J73" s="6"/>
    </row>
    <row r="74" spans="1:10">
      <c r="A74" s="156" t="s">
        <v>77</v>
      </c>
      <c r="B74" s="12"/>
      <c r="C74" s="12"/>
      <c r="D74" s="151"/>
      <c r="E74" s="152">
        <f>'[1]personel sayıları'!E27</f>
        <v>4</v>
      </c>
      <c r="F74" s="153"/>
      <c r="G74" s="154"/>
      <c r="H74" s="155"/>
      <c r="I74" s="6"/>
      <c r="J74" s="6"/>
    </row>
    <row r="75" spans="1:10">
      <c r="A75" s="156" t="s">
        <v>78</v>
      </c>
      <c r="B75" s="12"/>
      <c r="C75" s="12"/>
      <c r="D75" s="151"/>
      <c r="E75" s="152">
        <f>'[1]personel sayıları'!E28</f>
        <v>8</v>
      </c>
      <c r="F75" s="153"/>
      <c r="G75" s="154"/>
      <c r="H75" s="155"/>
      <c r="I75" s="6"/>
      <c r="J75" s="6"/>
    </row>
    <row r="76" spans="1:10">
      <c r="A76" s="156" t="s">
        <v>79</v>
      </c>
      <c r="B76" s="12"/>
      <c r="C76" s="12"/>
      <c r="D76" s="151"/>
      <c r="E76" s="152">
        <f>'[1]personel sayıları'!E29</f>
        <v>3</v>
      </c>
      <c r="F76" s="153"/>
      <c r="G76" s="154"/>
      <c r="H76" s="155"/>
      <c r="I76" s="6"/>
      <c r="J76" s="6"/>
    </row>
    <row r="77" spans="1:10">
      <c r="A77" s="62" t="s">
        <v>58</v>
      </c>
      <c r="B77" s="12"/>
      <c r="C77" s="12"/>
      <c r="D77" s="146"/>
      <c r="E77" s="152">
        <f>'[1]personel sayıları'!E30</f>
        <v>15</v>
      </c>
      <c r="F77" s="148"/>
      <c r="G77" s="149"/>
      <c r="H77" s="136"/>
      <c r="I77" s="6"/>
      <c r="J77" s="6"/>
    </row>
    <row r="78" spans="1:10">
      <c r="A78" s="157" t="s">
        <v>80</v>
      </c>
      <c r="B78" s="138"/>
      <c r="C78" s="138"/>
      <c r="D78" s="158"/>
      <c r="E78" s="159">
        <v>0</v>
      </c>
      <c r="F78" s="160"/>
      <c r="G78" s="161"/>
      <c r="H78" s="136"/>
      <c r="I78" s="6"/>
      <c r="J78" s="6"/>
    </row>
    <row r="79" spans="1:10" ht="15" thickBot="1">
      <c r="A79" s="162" t="s">
        <v>81</v>
      </c>
      <c r="B79" s="69"/>
      <c r="C79" s="69"/>
      <c r="D79" s="163"/>
      <c r="E79" s="163">
        <f>SUM(E68:E78)</f>
        <v>56</v>
      </c>
      <c r="F79" s="163"/>
      <c r="G79" s="163"/>
      <c r="H79" s="136"/>
      <c r="I79" s="6"/>
      <c r="J79" s="6"/>
    </row>
    <row r="80" spans="1:10">
      <c r="A80" s="6"/>
      <c r="B80" s="6"/>
      <c r="C80" s="6"/>
      <c r="D80" s="164"/>
      <c r="E80" s="164"/>
      <c r="F80" s="164"/>
      <c r="G80" s="164"/>
      <c r="H80" s="155"/>
      <c r="I80" s="6"/>
      <c r="J80" s="6"/>
    </row>
    <row r="81" spans="1:10">
      <c r="A81" s="165" t="s">
        <v>82</v>
      </c>
      <c r="B81" s="166"/>
      <c r="C81" s="166"/>
      <c r="D81" s="167" t="s">
        <v>83</v>
      </c>
      <c r="E81" s="6"/>
      <c r="F81" s="6"/>
      <c r="G81" s="6"/>
      <c r="H81" s="168"/>
      <c r="I81" s="6"/>
      <c r="J81" s="6"/>
    </row>
    <row r="82" spans="1:10">
      <c r="A82" s="64" t="s">
        <v>84</v>
      </c>
      <c r="B82" s="65"/>
      <c r="C82" s="66"/>
      <c r="D82" s="169">
        <v>93</v>
      </c>
      <c r="E82" s="6"/>
      <c r="F82" s="6"/>
      <c r="G82" s="6"/>
      <c r="H82" s="168"/>
      <c r="I82" s="6"/>
      <c r="J82" s="6"/>
    </row>
    <row r="83" spans="1:10">
      <c r="A83" s="62" t="s">
        <v>85</v>
      </c>
      <c r="B83" s="12"/>
      <c r="C83" s="12"/>
      <c r="D83" s="170">
        <v>3</v>
      </c>
      <c r="E83" s="6"/>
      <c r="F83" s="6"/>
      <c r="G83" s="6"/>
      <c r="H83" s="168"/>
      <c r="I83" s="6"/>
      <c r="J83" s="6"/>
    </row>
    <row r="84" spans="1:10">
      <c r="A84" s="62" t="s">
        <v>86</v>
      </c>
      <c r="B84" s="12"/>
      <c r="C84" s="12"/>
      <c r="D84" s="171">
        <v>0</v>
      </c>
      <c r="E84" s="6"/>
      <c r="F84" s="6"/>
      <c r="G84" s="6"/>
      <c r="H84" s="168"/>
      <c r="I84" s="6"/>
      <c r="J84" s="6"/>
    </row>
    <row r="85" spans="1:10" ht="79.2">
      <c r="A85" s="62" t="s">
        <v>87</v>
      </c>
      <c r="B85" s="12"/>
      <c r="C85" s="12"/>
      <c r="D85" s="172" t="s">
        <v>88</v>
      </c>
      <c r="E85" s="6"/>
      <c r="F85" s="6"/>
      <c r="G85" s="6"/>
      <c r="H85" s="168"/>
      <c r="I85" s="6"/>
      <c r="J85" s="6"/>
    </row>
    <row r="86" spans="1:10" ht="66">
      <c r="A86" s="62" t="s">
        <v>89</v>
      </c>
      <c r="B86" s="12"/>
      <c r="C86" s="12"/>
      <c r="D86" s="172" t="s">
        <v>90</v>
      </c>
      <c r="E86" s="6"/>
      <c r="F86" s="6"/>
      <c r="G86" s="6"/>
      <c r="H86" s="168"/>
      <c r="I86" s="6"/>
      <c r="J86" s="6"/>
    </row>
    <row r="87" spans="1:10">
      <c r="A87" s="62" t="s">
        <v>91</v>
      </c>
      <c r="B87" s="12"/>
      <c r="C87" s="12"/>
      <c r="D87" s="173" t="s">
        <v>92</v>
      </c>
      <c r="E87" s="6"/>
      <c r="F87" s="6"/>
      <c r="G87" s="6"/>
      <c r="H87" s="168"/>
      <c r="I87" s="6"/>
      <c r="J87" s="6"/>
    </row>
    <row r="88" spans="1:10" ht="15" thickBot="1">
      <c r="A88" s="174"/>
      <c r="B88" s="174"/>
      <c r="C88" s="174"/>
      <c r="D88" s="174"/>
      <c r="E88" s="174"/>
      <c r="F88" s="174"/>
      <c r="G88" s="174"/>
      <c r="H88" s="5"/>
      <c r="I88" s="6"/>
      <c r="J88" s="6"/>
    </row>
    <row r="89" spans="1:10">
      <c r="A89" s="175" t="s">
        <v>93</v>
      </c>
      <c r="B89" s="176"/>
      <c r="C89" s="176"/>
      <c r="D89" s="176"/>
      <c r="E89" s="176"/>
      <c r="F89" s="176"/>
      <c r="G89" s="177">
        <v>26</v>
      </c>
      <c r="H89" s="5"/>
      <c r="I89" s="6"/>
      <c r="J89" s="6"/>
    </row>
    <row r="90" spans="1:10">
      <c r="A90" s="178" t="s">
        <v>94</v>
      </c>
      <c r="B90" s="179"/>
      <c r="C90" s="179"/>
      <c r="D90" s="179"/>
      <c r="E90" s="179"/>
      <c r="F90" s="179"/>
      <c r="G90" s="180">
        <v>3</v>
      </c>
      <c r="H90" s="5"/>
      <c r="I90" s="6"/>
      <c r="J90" s="6"/>
    </row>
    <row r="91" spans="1:10">
      <c r="A91" s="178" t="s">
        <v>95</v>
      </c>
      <c r="B91" s="179"/>
      <c r="C91" s="179"/>
      <c r="D91" s="179"/>
      <c r="E91" s="179"/>
      <c r="F91" s="179"/>
      <c r="G91" s="180">
        <v>12</v>
      </c>
      <c r="H91" s="5"/>
      <c r="I91" s="6"/>
      <c r="J91" s="6"/>
    </row>
    <row r="92" spans="1:10">
      <c r="A92" s="178" t="s">
        <v>96</v>
      </c>
      <c r="B92" s="179"/>
      <c r="C92" s="179"/>
      <c r="D92" s="179"/>
      <c r="E92" s="179"/>
      <c r="F92" s="179"/>
      <c r="G92" s="180">
        <v>2</v>
      </c>
      <c r="H92" s="5"/>
      <c r="I92" s="6"/>
      <c r="J92" s="6"/>
    </row>
    <row r="93" spans="1:10">
      <c r="A93" s="178" t="s">
        <v>97</v>
      </c>
      <c r="B93" s="179"/>
      <c r="C93" s="179"/>
      <c r="D93" s="179"/>
      <c r="E93" s="179"/>
      <c r="F93" s="179"/>
      <c r="G93" s="180">
        <v>3</v>
      </c>
      <c r="H93" s="5"/>
      <c r="I93" s="6"/>
      <c r="J93" s="6"/>
    </row>
    <row r="94" spans="1:10">
      <c r="A94" s="178" t="s">
        <v>98</v>
      </c>
      <c r="B94" s="179"/>
      <c r="C94" s="179"/>
      <c r="D94" s="179"/>
      <c r="E94" s="179"/>
      <c r="F94" s="179"/>
      <c r="G94" s="180">
        <v>4</v>
      </c>
      <c r="H94" s="5"/>
      <c r="I94" s="6"/>
      <c r="J94" s="6"/>
    </row>
    <row r="95" spans="1:10" ht="15" thickBot="1">
      <c r="A95" s="181" t="s">
        <v>99</v>
      </c>
      <c r="B95" s="69"/>
      <c r="C95" s="69"/>
      <c r="D95" s="69"/>
      <c r="E95" s="69"/>
      <c r="F95" s="69"/>
      <c r="G95" s="182">
        <f>SUM(G89:G94)</f>
        <v>50</v>
      </c>
      <c r="H95" s="5"/>
      <c r="I95" s="6"/>
      <c r="J95" s="6"/>
    </row>
    <row r="96" spans="1:10" ht="15" thickBot="1">
      <c r="A96" s="183"/>
      <c r="B96" s="184"/>
      <c r="C96" s="184"/>
      <c r="D96" s="185"/>
      <c r="E96" s="185"/>
      <c r="F96" s="185"/>
      <c r="G96" s="186"/>
      <c r="H96" s="5"/>
      <c r="I96" s="6"/>
      <c r="J96" s="6"/>
    </row>
    <row r="97" spans="1:10">
      <c r="A97" s="187" t="s">
        <v>100</v>
      </c>
      <c r="B97" s="188"/>
      <c r="C97" s="188"/>
      <c r="D97" s="188"/>
      <c r="E97" s="188"/>
      <c r="F97" s="188"/>
      <c r="G97" s="189">
        <f>'[1]BEYAZ BAYRAK'!D68</f>
        <v>49</v>
      </c>
      <c r="H97" s="5"/>
      <c r="I97" s="6"/>
      <c r="J97" s="6"/>
    </row>
    <row r="98" spans="1:10" ht="15" thickBot="1">
      <c r="A98" s="190" t="s">
        <v>101</v>
      </c>
      <c r="B98" s="191"/>
      <c r="C98" s="191"/>
      <c r="D98" s="191"/>
      <c r="E98" s="191"/>
      <c r="F98" s="191"/>
      <c r="G98" s="192">
        <f>'[1]BEYAZ BAYRAK'!F68</f>
        <v>20</v>
      </c>
      <c r="H98" s="5"/>
      <c r="I98" s="6"/>
      <c r="J98" s="6"/>
    </row>
    <row r="99" spans="1:10" ht="15" thickBot="1">
      <c r="A99" s="193"/>
      <c r="B99" s="194"/>
      <c r="C99" s="194"/>
      <c r="D99" s="194"/>
      <c r="E99" s="194"/>
      <c r="F99" s="194"/>
      <c r="G99" s="195"/>
      <c r="H99" s="5"/>
      <c r="I99" s="6"/>
      <c r="J99" s="6"/>
    </row>
    <row r="100" spans="1:10" ht="17.399999999999999">
      <c r="A100" s="196" t="s">
        <v>102</v>
      </c>
      <c r="B100" s="197"/>
      <c r="C100" s="197"/>
      <c r="D100" s="198" t="s">
        <v>103</v>
      </c>
      <c r="E100" s="198" t="s">
        <v>104</v>
      </c>
      <c r="F100" s="198" t="s">
        <v>105</v>
      </c>
      <c r="G100" s="199" t="s">
        <v>106</v>
      </c>
      <c r="H100" s="119"/>
      <c r="I100" s="6"/>
      <c r="J100" s="6"/>
    </row>
    <row r="101" spans="1:10">
      <c r="A101" s="200" t="s">
        <v>34</v>
      </c>
      <c r="B101" s="201"/>
      <c r="C101" s="201"/>
      <c r="D101" s="202">
        <f>'[1]İLKOKUL ÖĞRENCİ SAYISI'!M11</f>
        <v>751</v>
      </c>
      <c r="E101" s="202">
        <f>'[1]İLKOKUL ÖĞRENCİ SAYISI'!N11</f>
        <v>800</v>
      </c>
      <c r="F101" s="202">
        <f>D101+E101</f>
        <v>1551</v>
      </c>
      <c r="G101" s="203">
        <f>(F101/F108)*100</f>
        <v>61.91616766467066</v>
      </c>
      <c r="H101" s="119"/>
      <c r="I101" s="6"/>
      <c r="J101" s="6"/>
    </row>
    <row r="102" spans="1:10">
      <c r="A102" s="200" t="s">
        <v>35</v>
      </c>
      <c r="B102" s="201"/>
      <c r="C102" s="201"/>
      <c r="D102" s="202">
        <f>'[1]İLKOKUL ÖĞRENCİ SAYISI'!M25</f>
        <v>447</v>
      </c>
      <c r="E102" s="202">
        <f>'[1]İLKOKUL ÖĞRENCİ SAYISI'!N25</f>
        <v>444</v>
      </c>
      <c r="F102" s="202">
        <f>D102+E102</f>
        <v>891</v>
      </c>
      <c r="G102" s="203">
        <f>(F102/F108)*100</f>
        <v>35.568862275449106</v>
      </c>
      <c r="H102" s="119"/>
      <c r="I102" s="6"/>
      <c r="J102" s="6"/>
    </row>
    <row r="103" spans="1:10">
      <c r="A103" s="200" t="s">
        <v>36</v>
      </c>
      <c r="B103" s="201"/>
      <c r="C103" s="201"/>
      <c r="D103" s="204">
        <f>'[1]İLKOKUL ÖĞRENCİ SAYISI'!M29</f>
        <v>28</v>
      </c>
      <c r="E103" s="204">
        <f>'[1]İLKOKUL ÖĞRENCİ SAYISI'!N29</f>
        <v>35</v>
      </c>
      <c r="F103" s="204">
        <f t="shared" ref="F103:F106" si="1">D103+E103</f>
        <v>63</v>
      </c>
      <c r="G103" s="203">
        <f>(F103/F108)*100</f>
        <v>2.5149700598802394</v>
      </c>
      <c r="H103" s="119"/>
      <c r="I103" s="6"/>
      <c r="J103" s="6"/>
    </row>
    <row r="104" spans="1:10">
      <c r="A104" s="205" t="s">
        <v>107</v>
      </c>
      <c r="B104" s="206"/>
      <c r="C104" s="207"/>
      <c r="D104" s="202">
        <f>'[1]Okulöncesi ÖĞRENCİ SAYISI'!M34</f>
        <v>64</v>
      </c>
      <c r="E104" s="202">
        <f>'[1]Okulöncesi ÖĞRENCİ SAYISI'!N34</f>
        <v>80</v>
      </c>
      <c r="F104" s="202">
        <f>D104+E104</f>
        <v>144</v>
      </c>
      <c r="G104" s="203">
        <f>(F104/F107)*100</f>
        <v>17.041420118343193</v>
      </c>
      <c r="H104" s="119"/>
      <c r="I104" s="6"/>
      <c r="J104" s="6"/>
    </row>
    <row r="105" spans="1:10">
      <c r="A105" s="208" t="s">
        <v>108</v>
      </c>
      <c r="B105" s="209"/>
      <c r="C105" s="209"/>
      <c r="D105" s="204">
        <f>'[1]Okulöncesi ÖĞRENCİ SAYISI'!M28</f>
        <v>292</v>
      </c>
      <c r="E105" s="204">
        <f>'[1]Okulöncesi ÖĞRENCİ SAYISI'!N28</f>
        <v>305</v>
      </c>
      <c r="F105" s="204">
        <f t="shared" si="1"/>
        <v>597</v>
      </c>
      <c r="G105" s="203">
        <f>(F105/F107)*100</f>
        <v>70.650887573964496</v>
      </c>
      <c r="H105" s="119"/>
      <c r="I105" s="6"/>
      <c r="J105" s="6"/>
    </row>
    <row r="106" spans="1:10">
      <c r="A106" s="210" t="s">
        <v>109</v>
      </c>
      <c r="B106" s="211"/>
      <c r="C106" s="212"/>
      <c r="D106" s="204">
        <f>'[1]Okulöncesi ÖĞRENCİ SAYISI'!M44</f>
        <v>53</v>
      </c>
      <c r="E106" s="204">
        <f>'[1]Okulöncesi ÖĞRENCİ SAYISI'!N44</f>
        <v>51</v>
      </c>
      <c r="F106" s="204">
        <f t="shared" si="1"/>
        <v>104</v>
      </c>
      <c r="G106" s="203">
        <f>(F106/F107)*100</f>
        <v>12.307692307692308</v>
      </c>
      <c r="H106" s="119"/>
      <c r="I106" s="6"/>
      <c r="J106" s="6"/>
    </row>
    <row r="107" spans="1:10">
      <c r="A107" s="213" t="s">
        <v>110</v>
      </c>
      <c r="B107" s="214"/>
      <c r="C107" s="215"/>
      <c r="D107" s="216">
        <f t="shared" ref="D107:E107" si="2">D104+D105+D106</f>
        <v>409</v>
      </c>
      <c r="E107" s="216">
        <f t="shared" si="2"/>
        <v>436</v>
      </c>
      <c r="F107" s="216">
        <f>F104+F105+F106</f>
        <v>845</v>
      </c>
      <c r="G107" s="217">
        <f>(F107/F116)*100</f>
        <v>8.7682888865829618</v>
      </c>
      <c r="H107" s="119"/>
      <c r="I107" s="6"/>
      <c r="J107" s="6"/>
    </row>
    <row r="108" spans="1:10">
      <c r="A108" s="218" t="s">
        <v>111</v>
      </c>
      <c r="B108" s="201"/>
      <c r="C108" s="201"/>
      <c r="D108" s="219">
        <f>SUM(D101:D103)</f>
        <v>1226</v>
      </c>
      <c r="E108" s="219">
        <f>SUM(E101:E103)</f>
        <v>1279</v>
      </c>
      <c r="F108" s="219">
        <f>SUM(F101:F103)</f>
        <v>2505</v>
      </c>
      <c r="G108" s="220">
        <f>(F108/F116)*100</f>
        <v>25.993566462592092</v>
      </c>
      <c r="H108" s="119"/>
      <c r="I108" s="6"/>
      <c r="J108" s="6"/>
    </row>
    <row r="109" spans="1:10">
      <c r="A109" s="200" t="s">
        <v>3</v>
      </c>
      <c r="B109" s="201"/>
      <c r="C109" s="201"/>
      <c r="D109" s="221">
        <f>'[1]ORTAOKUL ÖĞRENCİ SAYISI'!K13</f>
        <v>745</v>
      </c>
      <c r="E109" s="221">
        <f>'[1]ORTAOKUL ÖĞRENCİ SAYISI'!L13</f>
        <v>769</v>
      </c>
      <c r="F109" s="221">
        <f>D109+E109</f>
        <v>1514</v>
      </c>
      <c r="G109" s="222">
        <f>(F109/F111)*100</f>
        <v>60.294703305455997</v>
      </c>
      <c r="H109" s="119"/>
      <c r="I109" s="6"/>
      <c r="J109" s="6"/>
    </row>
    <row r="110" spans="1:10">
      <c r="A110" s="200" t="s">
        <v>112</v>
      </c>
      <c r="B110" s="201"/>
      <c r="C110" s="201"/>
      <c r="D110" s="221">
        <f>'[1]ORTAOKUL ÖĞRENCİ SAYISI'!K27</f>
        <v>511</v>
      </c>
      <c r="E110" s="221">
        <f>'[1]ORTAOKUL ÖĞRENCİ SAYISI'!L27</f>
        <v>486</v>
      </c>
      <c r="F110" s="221">
        <f t="shared" ref="F110:F111" si="3">SUM(D110:E110)</f>
        <v>997</v>
      </c>
      <c r="G110" s="222">
        <f>(F110/F111)*100</f>
        <v>39.705296694544003</v>
      </c>
      <c r="H110" s="119"/>
      <c r="I110" s="6"/>
      <c r="J110" s="6"/>
    </row>
    <row r="111" spans="1:10">
      <c r="A111" s="223" t="s">
        <v>113</v>
      </c>
      <c r="B111" s="201"/>
      <c r="C111" s="201"/>
      <c r="D111" s="224">
        <f t="shared" ref="D111:E111" si="4">SUM(D109:D110)</f>
        <v>1256</v>
      </c>
      <c r="E111" s="224">
        <f t="shared" si="4"/>
        <v>1255</v>
      </c>
      <c r="F111" s="224">
        <f t="shared" si="3"/>
        <v>2511</v>
      </c>
      <c r="G111" s="225">
        <f>(F111/F116)*100</f>
        <v>26.05582650202345</v>
      </c>
      <c r="H111" s="119"/>
      <c r="I111" s="6"/>
      <c r="J111" s="6"/>
    </row>
    <row r="112" spans="1:10">
      <c r="A112" s="226" t="s">
        <v>114</v>
      </c>
      <c r="B112" s="201"/>
      <c r="C112" s="201"/>
      <c r="D112" s="227">
        <f>D107+D108+D111</f>
        <v>2891</v>
      </c>
      <c r="E112" s="227">
        <f>E107+E108+E111</f>
        <v>2970</v>
      </c>
      <c r="F112" s="227">
        <f>F107+F108+F111</f>
        <v>5861</v>
      </c>
      <c r="G112" s="228">
        <f>(F112/F116)*100</f>
        <v>60.8176818511985</v>
      </c>
      <c r="H112" s="119"/>
      <c r="I112" s="6"/>
      <c r="J112" s="6"/>
    </row>
    <row r="113" spans="1:10">
      <c r="A113" s="229" t="s">
        <v>115</v>
      </c>
      <c r="B113" s="201"/>
      <c r="C113" s="201"/>
      <c r="D113" s="230">
        <f>'[1]LİSE ÖĞRENCİ SAYISI'!K17</f>
        <v>1534</v>
      </c>
      <c r="E113" s="230">
        <f>'[1]LİSE ÖĞRENCİ SAYISI'!L17</f>
        <v>1836</v>
      </c>
      <c r="F113" s="230">
        <f>D113+E113</f>
        <v>3370</v>
      </c>
      <c r="G113" s="231">
        <f>(F113/F116)*100</f>
        <v>34.969388813946253</v>
      </c>
      <c r="H113" s="119"/>
      <c r="I113" s="6"/>
      <c r="J113" s="6"/>
    </row>
    <row r="114" spans="1:10">
      <c r="A114" s="232" t="s">
        <v>116</v>
      </c>
      <c r="B114" s="233"/>
      <c r="C114" s="234"/>
      <c r="D114" s="235"/>
      <c r="E114" s="235"/>
      <c r="F114" s="235">
        <f>'[1]AÇIK ÖĞRT. ÖĞR SAY'!B7</f>
        <v>406</v>
      </c>
      <c r="G114" s="231">
        <f>(F114/F116)*100</f>
        <v>4.2129293348552457</v>
      </c>
      <c r="H114" s="119"/>
      <c r="I114" s="6"/>
      <c r="J114" s="6"/>
    </row>
    <row r="115" spans="1:10">
      <c r="A115" s="236" t="s">
        <v>117</v>
      </c>
      <c r="B115" s="237"/>
      <c r="C115" s="238"/>
      <c r="D115" s="239"/>
      <c r="E115" s="239"/>
      <c r="F115" s="239">
        <f>'[1]YABANCI UY.ÖĞRENCİ'!S16</f>
        <v>37</v>
      </c>
      <c r="G115" s="240">
        <f>(F115/F116)*100</f>
        <v>0.38393690982670953</v>
      </c>
      <c r="H115" s="119"/>
      <c r="I115" s="6"/>
      <c r="J115" s="6"/>
    </row>
    <row r="116" spans="1:10" ht="15" thickBot="1">
      <c r="A116" s="241" t="s">
        <v>118</v>
      </c>
      <c r="B116" s="242"/>
      <c r="C116" s="242"/>
      <c r="D116" s="243">
        <f>SUM(D112:D113)</f>
        <v>4425</v>
      </c>
      <c r="E116" s="243">
        <f>SUM(E112:E113)</f>
        <v>4806</v>
      </c>
      <c r="F116" s="243">
        <f>SUM(F112:F114)</f>
        <v>9637</v>
      </c>
      <c r="G116" s="244"/>
      <c r="H116" s="119"/>
      <c r="I116" s="6"/>
      <c r="J116" s="6"/>
    </row>
    <row r="117" spans="1:10" ht="15" thickBot="1">
      <c r="A117" s="245"/>
      <c r="B117" s="75"/>
      <c r="C117" s="75"/>
      <c r="D117" s="246"/>
      <c r="E117" s="246"/>
      <c r="F117" s="246"/>
      <c r="G117" s="246"/>
      <c r="H117" s="119"/>
      <c r="I117" s="6"/>
      <c r="J117" s="6"/>
    </row>
    <row r="118" spans="1:10">
      <c r="A118" s="247" t="s">
        <v>119</v>
      </c>
      <c r="B118" s="248"/>
      <c r="C118" s="248"/>
      <c r="D118" s="248"/>
      <c r="E118" s="248"/>
      <c r="F118" s="248"/>
      <c r="G118" s="249"/>
      <c r="H118" s="119"/>
      <c r="I118" s="250"/>
      <c r="J118" s="6"/>
    </row>
    <row r="119" spans="1:10">
      <c r="A119" s="251" t="s">
        <v>120</v>
      </c>
      <c r="B119" s="252"/>
      <c r="C119" s="253"/>
      <c r="D119" s="254">
        <f>'[1]Okulöncesi ÖĞRENCİ SAYISI'!E53</f>
        <v>86.739469578783158</v>
      </c>
      <c r="E119" s="255"/>
      <c r="F119" s="256"/>
      <c r="G119" s="257"/>
      <c r="H119" s="119"/>
      <c r="I119" s="250"/>
      <c r="J119" s="6"/>
    </row>
    <row r="120" spans="1:10">
      <c r="A120" s="258" t="s">
        <v>121</v>
      </c>
      <c r="B120" s="259"/>
      <c r="C120" s="260"/>
      <c r="D120" s="261">
        <f>'[1]Okulöncesi ÖĞRENCİ SAYISI'!E52</f>
        <v>20.787401574803148</v>
      </c>
      <c r="E120" s="255"/>
      <c r="F120" s="256"/>
      <c r="G120" s="257"/>
      <c r="H120" s="119"/>
      <c r="I120" s="250"/>
      <c r="J120" s="6"/>
    </row>
    <row r="121" spans="1:10">
      <c r="A121" s="258" t="s">
        <v>122</v>
      </c>
      <c r="B121" s="259"/>
      <c r="C121" s="260"/>
      <c r="D121" s="261">
        <f>'[1]Okulöncesi ÖĞRENCİ SAYISI'!E51</f>
        <v>9.7791798107255516</v>
      </c>
      <c r="E121" s="255"/>
      <c r="F121" s="256"/>
      <c r="G121" s="257"/>
      <c r="H121" s="262"/>
      <c r="I121" s="250"/>
      <c r="J121" s="6"/>
    </row>
    <row r="122" spans="1:10">
      <c r="A122" s="258" t="s">
        <v>123</v>
      </c>
      <c r="B122" s="259"/>
      <c r="C122" s="260"/>
      <c r="D122" s="261">
        <f>'[1]Okulöncesi ÖĞRENCİ SAYISI'!E54</f>
        <v>15.2876280535855</v>
      </c>
      <c r="E122" s="255"/>
      <c r="F122" s="256"/>
      <c r="G122" s="257"/>
      <c r="H122" s="119"/>
      <c r="I122" s="250"/>
      <c r="J122" s="6"/>
    </row>
    <row r="123" spans="1:10">
      <c r="A123" s="258" t="s">
        <v>124</v>
      </c>
      <c r="B123" s="259"/>
      <c r="C123" s="260"/>
      <c r="D123" s="261">
        <f>'[1]Okulöncesi ÖĞRENCİ SAYISI'!E55</f>
        <v>53.918495297805642</v>
      </c>
      <c r="E123" s="255"/>
      <c r="F123" s="256"/>
      <c r="G123" s="257"/>
      <c r="H123" s="119"/>
      <c r="I123" s="250"/>
      <c r="J123" s="6"/>
    </row>
    <row r="124" spans="1:10">
      <c r="A124" s="258" t="s">
        <v>125</v>
      </c>
      <c r="B124" s="259"/>
      <c r="C124" s="260"/>
      <c r="D124" s="261">
        <f>'[1]Okulöncesi ÖĞRENCİ SAYISI'!E56</f>
        <v>39.267015706806284</v>
      </c>
      <c r="E124" s="255"/>
      <c r="F124" s="256"/>
      <c r="G124" s="257"/>
      <c r="H124" s="119"/>
      <c r="I124" s="250"/>
      <c r="J124" s="6"/>
    </row>
    <row r="125" spans="1:10" ht="15.6">
      <c r="A125" s="263" t="s">
        <v>126</v>
      </c>
      <c r="B125" s="264"/>
      <c r="C125" s="264"/>
      <c r="D125" s="265" t="s">
        <v>103</v>
      </c>
      <c r="E125" s="266" t="s">
        <v>104</v>
      </c>
      <c r="F125" s="266" t="s">
        <v>105</v>
      </c>
      <c r="G125" s="267" t="s">
        <v>106</v>
      </c>
      <c r="H125" s="119"/>
      <c r="I125" s="6"/>
      <c r="J125" s="6"/>
    </row>
    <row r="126" spans="1:10">
      <c r="A126" s="268" t="s">
        <v>127</v>
      </c>
      <c r="B126" s="269"/>
      <c r="C126" s="270"/>
      <c r="D126" s="271">
        <f>'[1]taşımalı TEMEL EĞ.'!D22</f>
        <v>182</v>
      </c>
      <c r="E126" s="271">
        <f>'[1]taşımalı TEMEL EĞ.'!E22</f>
        <v>208</v>
      </c>
      <c r="F126" s="272">
        <f t="shared" ref="F126:F128" si="5">SUM(D126:E126)</f>
        <v>390</v>
      </c>
      <c r="G126" s="273">
        <f>F126/F108*100</f>
        <v>15.568862275449103</v>
      </c>
      <c r="H126" s="119"/>
      <c r="I126" s="6"/>
      <c r="J126" s="6"/>
    </row>
    <row r="127" spans="1:10">
      <c r="A127" s="274" t="s">
        <v>128</v>
      </c>
      <c r="B127" s="275"/>
      <c r="C127" s="275"/>
      <c r="D127" s="272">
        <f>'[1]taşımalı TEMEL EĞ.'!G22</f>
        <v>312</v>
      </c>
      <c r="E127" s="271">
        <f>'[1]taşımalı TEMEL EĞ.'!H22</f>
        <v>249</v>
      </c>
      <c r="F127" s="272">
        <f t="shared" si="5"/>
        <v>561</v>
      </c>
      <c r="G127" s="273">
        <f>F127/F111*100</f>
        <v>22.341696535244925</v>
      </c>
      <c r="H127" s="119"/>
      <c r="I127" s="6"/>
      <c r="J127" s="6"/>
    </row>
    <row r="128" spans="1:10">
      <c r="A128" s="276" t="s">
        <v>129</v>
      </c>
      <c r="B128" s="201"/>
      <c r="C128" s="201"/>
      <c r="D128" s="277">
        <f t="shared" ref="D128:E128" si="6">SUM(D126:D127)</f>
        <v>494</v>
      </c>
      <c r="E128" s="277">
        <f t="shared" si="6"/>
        <v>457</v>
      </c>
      <c r="F128" s="277">
        <f t="shared" si="5"/>
        <v>951</v>
      </c>
      <c r="G128" s="273">
        <f>F128/F112*100</f>
        <v>16.225900017061935</v>
      </c>
      <c r="H128" s="119"/>
      <c r="I128" s="6"/>
      <c r="J128" s="6"/>
    </row>
    <row r="129" spans="1:10">
      <c r="A129" s="278" t="s">
        <v>130</v>
      </c>
      <c r="B129" s="279"/>
      <c r="C129" s="279"/>
      <c r="D129" s="280">
        <f>'[1]taşımalı lise'!D16</f>
        <v>461</v>
      </c>
      <c r="E129" s="280">
        <f>'[1]taşımalı lise'!E16</f>
        <v>497</v>
      </c>
      <c r="F129" s="280">
        <f>'[1]taşımalı lise'!F16</f>
        <v>958</v>
      </c>
      <c r="G129" s="281">
        <f>F129/F113*100</f>
        <v>28.427299703264097</v>
      </c>
      <c r="H129" s="119"/>
      <c r="I129" s="6"/>
      <c r="J129" s="6"/>
    </row>
    <row r="130" spans="1:10">
      <c r="A130" s="282" t="s">
        <v>131</v>
      </c>
      <c r="B130" s="201"/>
      <c r="C130" s="201"/>
      <c r="D130" s="280">
        <f>'[1]taşımalı özel öğrt.'!D12</f>
        <v>72</v>
      </c>
      <c r="E130" s="280">
        <f>'[1]taşımalı özel öğrt.'!E12</f>
        <v>61</v>
      </c>
      <c r="F130" s="280">
        <f t="shared" ref="F130" si="7">SUM(D130:E130)</f>
        <v>133</v>
      </c>
      <c r="G130" s="283">
        <f>F130/F116*100</f>
        <v>1.3800975407284426</v>
      </c>
      <c r="H130" s="119"/>
      <c r="I130" s="6"/>
      <c r="J130" s="6"/>
    </row>
    <row r="131" spans="1:10">
      <c r="A131" s="276" t="s">
        <v>132</v>
      </c>
      <c r="B131" s="201"/>
      <c r="C131" s="201"/>
      <c r="D131" s="277">
        <f>D128+D129+D130</f>
        <v>1027</v>
      </c>
      <c r="E131" s="277">
        <f t="shared" ref="E131:F131" si="8">E128+E129+E130</f>
        <v>1015</v>
      </c>
      <c r="F131" s="277">
        <f t="shared" si="8"/>
        <v>2042</v>
      </c>
      <c r="G131" s="273">
        <f>F131/F116*100</f>
        <v>21.189166753138945</v>
      </c>
      <c r="H131" s="119"/>
      <c r="I131" s="6"/>
      <c r="J131" s="6"/>
    </row>
    <row r="132" spans="1:10">
      <c r="A132" s="284" t="s">
        <v>133</v>
      </c>
      <c r="B132" s="285"/>
      <c r="C132" s="286"/>
      <c r="D132" s="277"/>
      <c r="E132" s="277"/>
      <c r="F132" s="277">
        <v>380</v>
      </c>
      <c r="G132" s="273">
        <f>F132/F116*100</f>
        <v>3.9431358306526927</v>
      </c>
      <c r="H132" s="119"/>
      <c r="I132" s="6"/>
      <c r="J132" s="6"/>
    </row>
    <row r="133" spans="1:10">
      <c r="A133" s="287" t="s">
        <v>134</v>
      </c>
      <c r="B133" s="201"/>
      <c r="C133" s="201"/>
      <c r="D133" s="288">
        <f>'[1]KAYNAŞTIRMA TEMEL EĞT'!D16</f>
        <v>55</v>
      </c>
      <c r="E133" s="288">
        <f>'[1]KAYNAŞTIRMA TEMEL EĞT'!C16</f>
        <v>81</v>
      </c>
      <c r="F133" s="288">
        <f t="shared" ref="F133:F137" si="9">SUM(D133:E133)</f>
        <v>136</v>
      </c>
      <c r="G133" s="289">
        <f>(F133/F112)*100</f>
        <v>2.3204231359836203</v>
      </c>
      <c r="H133" s="119"/>
      <c r="I133" s="6"/>
      <c r="J133" s="6"/>
    </row>
    <row r="134" spans="1:10">
      <c r="A134" s="287" t="s">
        <v>135</v>
      </c>
      <c r="B134" s="201"/>
      <c r="C134" s="201"/>
      <c r="D134" s="288">
        <f>'[1]KAYNAŞTIRMA LİSE'!B16</f>
        <v>32</v>
      </c>
      <c r="E134" s="288">
        <f>'[1]KAYNAŞTIRMA LİSE'!B17</f>
        <v>48</v>
      </c>
      <c r="F134" s="288">
        <f t="shared" si="9"/>
        <v>80</v>
      </c>
      <c r="G134" s="290">
        <f>(F134/F113)*100</f>
        <v>2.3738872403560833</v>
      </c>
      <c r="H134" s="119"/>
      <c r="I134" s="6"/>
      <c r="J134" s="6"/>
    </row>
    <row r="135" spans="1:10">
      <c r="A135" s="291" t="s">
        <v>136</v>
      </c>
      <c r="B135" s="201"/>
      <c r="C135" s="201"/>
      <c r="D135" s="292">
        <f>'[1]BURSLU ÖĞRENCİLER'!F19</f>
        <v>57</v>
      </c>
      <c r="E135" s="292">
        <f>'[1]BURSLU ÖĞRENCİLER'!E19</f>
        <v>30</v>
      </c>
      <c r="F135" s="292">
        <f t="shared" si="9"/>
        <v>87</v>
      </c>
      <c r="G135" s="293">
        <f>(F135/F112)*100</f>
        <v>1.4843883296365807</v>
      </c>
      <c r="H135" s="119"/>
      <c r="I135" s="6"/>
      <c r="J135" s="6"/>
    </row>
    <row r="136" spans="1:10">
      <c r="A136" s="291" t="s">
        <v>137</v>
      </c>
      <c r="B136" s="201"/>
      <c r="C136" s="201"/>
      <c r="D136" s="292">
        <f>'[1]BURSLU ÖĞRENCİLER'!F28</f>
        <v>134</v>
      </c>
      <c r="E136" s="292">
        <f>'[1]BURSLU ÖĞRENCİLER'!E28</f>
        <v>92</v>
      </c>
      <c r="F136" s="292">
        <f t="shared" si="9"/>
        <v>226</v>
      </c>
      <c r="G136" s="293">
        <f>(F136/F113)*100</f>
        <v>6.706231454005934</v>
      </c>
      <c r="H136" s="119"/>
      <c r="I136" s="6"/>
      <c r="J136" s="6"/>
    </row>
    <row r="137" spans="1:10">
      <c r="A137" s="294" t="s">
        <v>138</v>
      </c>
      <c r="B137" s="201"/>
      <c r="C137" s="201"/>
      <c r="D137" s="295">
        <f>'[1]HEM KURSİYER SAY'!E58</f>
        <v>752</v>
      </c>
      <c r="E137" s="295">
        <f>'[1]HEM KURSİYER SAY'!D58</f>
        <v>298</v>
      </c>
      <c r="F137" s="292">
        <f t="shared" si="9"/>
        <v>1050</v>
      </c>
      <c r="G137" s="296"/>
      <c r="H137" s="119"/>
      <c r="I137" s="6"/>
      <c r="J137" s="6"/>
    </row>
    <row r="138" spans="1:10">
      <c r="A138" s="297" t="s">
        <v>139</v>
      </c>
      <c r="B138" s="298"/>
      <c r="C138" s="298"/>
      <c r="D138" s="295">
        <v>124</v>
      </c>
      <c r="E138" s="295">
        <v>82</v>
      </c>
      <c r="F138" s="295">
        <f>D138+E138</f>
        <v>206</v>
      </c>
      <c r="G138" s="296"/>
      <c r="H138" s="119"/>
      <c r="I138" s="6"/>
      <c r="J138" s="6"/>
    </row>
    <row r="139" spans="1:10">
      <c r="A139" s="297" t="s">
        <v>140</v>
      </c>
      <c r="B139" s="298"/>
      <c r="C139" s="298"/>
      <c r="D139" s="295">
        <f>[1]KURSLAR!E29</f>
        <v>541</v>
      </c>
      <c r="E139" s="295">
        <f>[1]KURSLAR!G29</f>
        <v>437</v>
      </c>
      <c r="F139" s="295">
        <f>[1]KURSLAR!H29</f>
        <v>1179</v>
      </c>
      <c r="G139" s="296"/>
      <c r="H139" s="119"/>
      <c r="I139" s="6"/>
      <c r="J139" s="6"/>
    </row>
    <row r="140" spans="1:10">
      <c r="A140" s="299" t="s">
        <v>141</v>
      </c>
      <c r="B140" s="300"/>
      <c r="C140" s="301"/>
      <c r="D140" s="302" t="s">
        <v>142</v>
      </c>
      <c r="E140" s="303" t="s">
        <v>143</v>
      </c>
      <c r="F140" s="304"/>
      <c r="G140" s="296"/>
      <c r="H140" s="119"/>
      <c r="I140" s="6"/>
      <c r="J140" s="6"/>
    </row>
    <row r="141" spans="1:10">
      <c r="A141" s="305" t="s">
        <v>144</v>
      </c>
      <c r="B141" s="306"/>
      <c r="C141" s="306"/>
      <c r="D141" s="307">
        <f>[1]YURTLAR!J16</f>
        <v>10</v>
      </c>
      <c r="E141" s="308"/>
      <c r="F141" s="308"/>
      <c r="G141" s="309"/>
      <c r="H141" s="119"/>
      <c r="I141" s="6"/>
      <c r="J141" s="6"/>
    </row>
    <row r="142" spans="1:10">
      <c r="A142" s="305" t="s">
        <v>145</v>
      </c>
      <c r="B142" s="306"/>
      <c r="C142" s="306"/>
      <c r="D142" s="307">
        <f>[1]YURTLAR!I16</f>
        <v>24</v>
      </c>
      <c r="E142" s="308"/>
      <c r="F142" s="308"/>
      <c r="G142" s="309"/>
      <c r="H142" s="119"/>
      <c r="I142" s="6"/>
      <c r="J142" s="6"/>
    </row>
    <row r="143" spans="1:10">
      <c r="A143" s="310" t="s">
        <v>146</v>
      </c>
      <c r="B143" s="311"/>
      <c r="C143" s="311"/>
      <c r="D143" s="307">
        <f>SUM(D141:D142)</f>
        <v>34</v>
      </c>
      <c r="E143" s="312">
        <f>[1]YURTLAR!L16</f>
        <v>6.4885496183206104E-2</v>
      </c>
      <c r="F143" s="312"/>
      <c r="G143" s="309"/>
      <c r="H143" s="119"/>
      <c r="I143" s="6"/>
      <c r="J143" s="6"/>
    </row>
    <row r="144" spans="1:10">
      <c r="A144" s="313" t="s">
        <v>147</v>
      </c>
      <c r="B144" s="314"/>
      <c r="C144" s="315"/>
      <c r="D144" s="307">
        <f>[1]YURTLAR!H30</f>
        <v>886</v>
      </c>
      <c r="E144" s="312">
        <f>[1]YURTLAR!J30</f>
        <v>0.64202898550724641</v>
      </c>
      <c r="F144" s="312"/>
      <c r="G144" s="309"/>
      <c r="H144" s="119"/>
      <c r="I144" s="6"/>
      <c r="J144" s="6"/>
    </row>
    <row r="145" spans="1:10">
      <c r="A145" s="316"/>
      <c r="B145" s="317"/>
      <c r="C145" s="317"/>
      <c r="D145" s="318" t="s">
        <v>148</v>
      </c>
      <c r="E145" s="319" t="s">
        <v>149</v>
      </c>
      <c r="F145" s="319" t="s">
        <v>150</v>
      </c>
      <c r="G145" s="320"/>
      <c r="H145" s="119"/>
      <c r="I145" s="6"/>
      <c r="J145" s="6"/>
    </row>
    <row r="146" spans="1:10">
      <c r="A146" s="276" t="s">
        <v>151</v>
      </c>
      <c r="B146" s="201"/>
      <c r="C146" s="201"/>
      <c r="D146" s="147"/>
      <c r="E146" s="147"/>
      <c r="F146" s="321">
        <v>0.53</v>
      </c>
      <c r="G146" s="322"/>
      <c r="H146" s="119"/>
      <c r="I146" s="6"/>
      <c r="J146" s="6"/>
    </row>
    <row r="147" spans="1:10">
      <c r="A147" s="276" t="s">
        <v>152</v>
      </c>
      <c r="B147" s="201"/>
      <c r="C147" s="201"/>
      <c r="D147" s="147"/>
      <c r="E147" s="147"/>
      <c r="F147" s="321">
        <v>0.16</v>
      </c>
      <c r="G147" s="322"/>
      <c r="H147" s="119"/>
      <c r="I147" s="6"/>
      <c r="J147" s="6"/>
    </row>
    <row r="148" spans="1:10">
      <c r="A148" s="276" t="s">
        <v>153</v>
      </c>
      <c r="B148" s="201"/>
      <c r="C148" s="201"/>
      <c r="D148" s="147"/>
      <c r="E148" s="147"/>
      <c r="F148" s="321" t="s">
        <v>154</v>
      </c>
      <c r="G148" s="322"/>
      <c r="H148" s="119"/>
      <c r="I148" s="6"/>
      <c r="J148" s="6"/>
    </row>
    <row r="149" spans="1:10">
      <c r="A149" s="276" t="s">
        <v>155</v>
      </c>
      <c r="B149" s="201"/>
      <c r="C149" s="201"/>
      <c r="D149" s="147" t="s">
        <v>156</v>
      </c>
      <c r="E149" s="147" t="s">
        <v>157</v>
      </c>
      <c r="F149" s="321" t="s">
        <v>158</v>
      </c>
      <c r="G149" s="322"/>
      <c r="H149" s="119"/>
      <c r="I149" s="6"/>
      <c r="J149" s="6"/>
    </row>
    <row r="150" spans="1:10">
      <c r="A150" s="276" t="s">
        <v>159</v>
      </c>
      <c r="B150" s="201"/>
      <c r="C150" s="201"/>
      <c r="D150" s="147" t="s">
        <v>160</v>
      </c>
      <c r="E150" s="147" t="s">
        <v>161</v>
      </c>
      <c r="F150" s="321" t="s">
        <v>161</v>
      </c>
      <c r="G150" s="322"/>
      <c r="H150" s="119"/>
      <c r="I150" s="6"/>
      <c r="J150" s="6"/>
    </row>
    <row r="151" spans="1:10">
      <c r="A151" s="276" t="s">
        <v>162</v>
      </c>
      <c r="B151" s="201"/>
      <c r="C151" s="201"/>
      <c r="D151" s="147" t="s">
        <v>160</v>
      </c>
      <c r="E151" s="147" t="s">
        <v>163</v>
      </c>
      <c r="F151" s="321" t="s">
        <v>163</v>
      </c>
      <c r="G151" s="322"/>
      <c r="H151" s="119"/>
      <c r="I151" s="6"/>
      <c r="J151" s="6"/>
    </row>
    <row r="152" spans="1:10">
      <c r="A152" s="276" t="s">
        <v>164</v>
      </c>
      <c r="B152" s="201"/>
      <c r="C152" s="201"/>
      <c r="D152" s="323">
        <v>0.13769999999999999</v>
      </c>
      <c r="E152" s="147"/>
      <c r="F152" s="324"/>
      <c r="G152" s="322"/>
      <c r="H152" s="119"/>
      <c r="I152" s="6"/>
      <c r="J152" s="6"/>
    </row>
    <row r="153" spans="1:10" ht="15" thickBot="1">
      <c r="A153" s="241" t="s">
        <v>165</v>
      </c>
      <c r="B153" s="242"/>
      <c r="C153" s="242"/>
      <c r="D153" s="325">
        <v>2.86E-2</v>
      </c>
      <c r="E153" s="326"/>
      <c r="F153" s="327"/>
      <c r="G153" s="328"/>
      <c r="H153" s="119"/>
      <c r="I153" s="6"/>
      <c r="J153" s="6"/>
    </row>
    <row r="154" spans="1:10" ht="15" thickBot="1">
      <c r="A154" s="127"/>
      <c r="B154" s="127"/>
      <c r="C154" s="127"/>
      <c r="D154" s="329"/>
      <c r="E154" s="329"/>
      <c r="F154" s="330"/>
      <c r="G154" s="329"/>
      <c r="H154" s="119"/>
      <c r="I154" s="6"/>
      <c r="J154" s="6"/>
    </row>
    <row r="155" spans="1:10">
      <c r="A155" s="331" t="s">
        <v>166</v>
      </c>
      <c r="B155" s="332"/>
      <c r="C155" s="332"/>
      <c r="D155" s="333">
        <v>2020</v>
      </c>
      <c r="E155" s="333">
        <v>2019</v>
      </c>
      <c r="F155" s="333">
        <v>2018</v>
      </c>
      <c r="G155" s="333">
        <v>2017</v>
      </c>
      <c r="H155" s="334">
        <v>2016</v>
      </c>
      <c r="I155" s="26"/>
      <c r="J155" s="6"/>
    </row>
    <row r="156" spans="1:10">
      <c r="A156" s="62" t="s">
        <v>167</v>
      </c>
      <c r="B156" s="12"/>
      <c r="C156" s="12"/>
      <c r="D156" s="335">
        <v>417249.36</v>
      </c>
      <c r="E156" s="336">
        <v>50858528.119999997</v>
      </c>
      <c r="F156" s="336">
        <v>44028313.490000002</v>
      </c>
      <c r="G156" s="336">
        <v>10639928</v>
      </c>
      <c r="H156" s="337">
        <v>25000</v>
      </c>
      <c r="I156" s="26"/>
      <c r="J156" s="6"/>
    </row>
    <row r="157" spans="1:10">
      <c r="A157" s="62" t="s">
        <v>168</v>
      </c>
      <c r="B157" s="12"/>
      <c r="C157" s="12"/>
      <c r="D157" s="335">
        <v>414638</v>
      </c>
      <c r="E157" s="336">
        <v>729466</v>
      </c>
      <c r="F157" s="336">
        <v>774606</v>
      </c>
      <c r="G157" s="336">
        <v>3156996</v>
      </c>
      <c r="H157" s="337">
        <v>200000</v>
      </c>
      <c r="I157" s="26"/>
      <c r="J157" s="6"/>
    </row>
    <row r="158" spans="1:10">
      <c r="A158" s="64" t="s">
        <v>169</v>
      </c>
      <c r="B158" s="65"/>
      <c r="C158" s="66"/>
      <c r="D158" s="335">
        <v>83858151.569999993</v>
      </c>
      <c r="E158" s="336">
        <v>31778059.710000001</v>
      </c>
      <c r="F158" s="336">
        <v>71176785</v>
      </c>
      <c r="G158" s="336"/>
      <c r="H158" s="337"/>
      <c r="I158" s="26"/>
      <c r="J158" s="6"/>
    </row>
    <row r="159" spans="1:10">
      <c r="A159" s="62" t="s">
        <v>105</v>
      </c>
      <c r="B159" s="12"/>
      <c r="C159" s="12"/>
      <c r="D159" s="338">
        <f>D156+D157+D158</f>
        <v>84690038.929999992</v>
      </c>
      <c r="E159" s="338">
        <f>E156+E157+E158</f>
        <v>83366053.829999998</v>
      </c>
      <c r="F159" s="338">
        <f>F156+F157+F158</f>
        <v>115979704.49000001</v>
      </c>
      <c r="G159" s="338">
        <f>G156+G157</f>
        <v>13796924</v>
      </c>
      <c r="H159" s="339">
        <f>H156+H157</f>
        <v>225000</v>
      </c>
      <c r="I159" s="26"/>
      <c r="J159" s="6"/>
    </row>
    <row r="160" spans="1:10" ht="15" thickBot="1">
      <c r="A160" s="340" t="s">
        <v>170</v>
      </c>
      <c r="B160" s="341"/>
      <c r="C160" s="342"/>
      <c r="D160" s="343">
        <v>95049</v>
      </c>
      <c r="E160" s="343">
        <v>88000</v>
      </c>
      <c r="F160" s="343">
        <v>135540</v>
      </c>
      <c r="G160" s="343">
        <v>152069</v>
      </c>
      <c r="H160" s="344">
        <v>155374</v>
      </c>
      <c r="I160" s="26"/>
      <c r="J160" s="6"/>
    </row>
    <row r="161" spans="1:10">
      <c r="A161" s="345"/>
      <c r="B161" s="346"/>
      <c r="C161" s="347"/>
      <c r="D161" s="348"/>
      <c r="E161" s="348"/>
      <c r="F161" s="348"/>
      <c r="G161" s="349"/>
      <c r="H161" s="350"/>
      <c r="I161" s="26"/>
      <c r="J161" s="6"/>
    </row>
    <row r="162" spans="1:10">
      <c r="A162" s="351"/>
      <c r="B162" s="352"/>
      <c r="C162" s="353"/>
      <c r="D162" s="354" t="s">
        <v>171</v>
      </c>
      <c r="E162" s="354" t="s">
        <v>172</v>
      </c>
      <c r="F162" s="354" t="s">
        <v>173</v>
      </c>
      <c r="G162" s="355" t="s">
        <v>105</v>
      </c>
      <c r="H162" s="119"/>
      <c r="I162" s="6"/>
      <c r="J162" s="6"/>
    </row>
    <row r="163" spans="1:10">
      <c r="A163" s="356" t="s">
        <v>174</v>
      </c>
      <c r="B163" s="357"/>
      <c r="C163" s="357"/>
      <c r="D163" s="358">
        <v>14</v>
      </c>
      <c r="E163" s="359">
        <v>20</v>
      </c>
      <c r="F163" s="360">
        <v>12</v>
      </c>
      <c r="G163" s="361">
        <f>SUM(D163:F163)</f>
        <v>46</v>
      </c>
      <c r="H163" s="119"/>
      <c r="I163" s="6"/>
      <c r="J163" s="6"/>
    </row>
    <row r="164" spans="1:10">
      <c r="A164" s="356" t="s">
        <v>175</v>
      </c>
      <c r="B164" s="357"/>
      <c r="C164" s="357"/>
      <c r="D164" s="358">
        <v>88</v>
      </c>
      <c r="E164" s="359">
        <v>210</v>
      </c>
      <c r="F164" s="360">
        <v>273</v>
      </c>
      <c r="G164" s="361">
        <f>SUM(D164:F164)</f>
        <v>571</v>
      </c>
      <c r="H164" s="119"/>
      <c r="I164" s="6"/>
      <c r="J164" s="6"/>
    </row>
    <row r="165" spans="1:10" ht="39.6">
      <c r="A165" s="362" t="s">
        <v>176</v>
      </c>
      <c r="B165" s="362"/>
      <c r="C165" s="362"/>
      <c r="D165" s="363" t="s">
        <v>177</v>
      </c>
      <c r="E165" s="364" t="s">
        <v>178</v>
      </c>
      <c r="F165" s="365" t="s">
        <v>179</v>
      </c>
      <c r="G165" s="366">
        <f>547+276</f>
        <v>823</v>
      </c>
      <c r="H165" s="119"/>
      <c r="I165" s="6"/>
      <c r="J165" s="6"/>
    </row>
    <row r="166" spans="1:10" ht="15" thickBot="1">
      <c r="A166" s="126"/>
      <c r="B166" s="127"/>
      <c r="C166" s="127"/>
      <c r="D166" s="329"/>
      <c r="E166" s="330"/>
      <c r="F166" s="329"/>
      <c r="G166" s="367"/>
      <c r="H166" s="119"/>
      <c r="I166" s="6"/>
      <c r="J166" s="6"/>
    </row>
    <row r="167" spans="1:10" ht="66">
      <c r="A167" s="368" t="s">
        <v>180</v>
      </c>
      <c r="B167" s="80"/>
      <c r="C167" s="80"/>
      <c r="D167" s="369" t="s">
        <v>181</v>
      </c>
      <c r="E167" s="369" t="s">
        <v>182</v>
      </c>
      <c r="F167" s="369" t="s">
        <v>105</v>
      </c>
      <c r="G167" s="370" t="s">
        <v>183</v>
      </c>
      <c r="H167" s="371" t="s">
        <v>184</v>
      </c>
      <c r="I167" s="372" t="s">
        <v>185</v>
      </c>
      <c r="J167" s="6"/>
    </row>
    <row r="168" spans="1:10">
      <c r="A168" s="373" t="s">
        <v>186</v>
      </c>
      <c r="B168" s="166"/>
      <c r="C168" s="166"/>
      <c r="D168" s="374">
        <f>'[1]taşımalı TEMEL EĞ.'!M10</f>
        <v>4.87</v>
      </c>
      <c r="E168" s="374">
        <f>'[1]taşımalı TEMEL EĞ.'!M11</f>
        <v>12.669</v>
      </c>
      <c r="F168" s="374">
        <f>SUM(D168:E168)</f>
        <v>17.539000000000001</v>
      </c>
      <c r="G168" s="375">
        <f>'[1]taşımalı TEMEL EĞ.'!M18</f>
        <v>2710.674384858044</v>
      </c>
      <c r="H168" s="376">
        <f>G168*F128</f>
        <v>2577851.34</v>
      </c>
      <c r="I168" s="377">
        <f>H168+H169+H170</f>
        <v>5134196.1577514792</v>
      </c>
      <c r="J168" s="6"/>
    </row>
    <row r="169" spans="1:10">
      <c r="A169" s="378" t="s">
        <v>187</v>
      </c>
      <c r="B169" s="166"/>
      <c r="C169" s="166"/>
      <c r="D169" s="379">
        <f>'[1]taşımalı lise'!I9</f>
        <v>5.7718162839248439</v>
      </c>
      <c r="E169" s="380">
        <f>'[1]taşımalı lise'!I10</f>
        <v>11.257828810020877</v>
      </c>
      <c r="F169" s="380">
        <f>SUM(D169:E169)</f>
        <v>17.029645093945721</v>
      </c>
      <c r="G169" s="381">
        <f>'[1]taşımalı lise'!I16</f>
        <v>2663.8254697286011</v>
      </c>
      <c r="H169" s="382">
        <f>G169*F129</f>
        <v>2551944.7999999998</v>
      </c>
      <c r="I169" s="383"/>
      <c r="J169" s="6"/>
    </row>
    <row r="170" spans="1:10" ht="15" thickBot="1">
      <c r="A170" s="384" t="s">
        <v>188</v>
      </c>
      <c r="B170" s="69"/>
      <c r="C170" s="69"/>
      <c r="D170" s="385"/>
      <c r="E170" s="386">
        <f>'[1]taşımalı özel öğrt.'!K12</f>
        <v>0</v>
      </c>
      <c r="F170" s="387">
        <f>SUM(D170:E170)</f>
        <v>0</v>
      </c>
      <c r="G170" s="388">
        <f>'[1]taşımalı özel öğrt.'!K15</f>
        <v>33.082840236686387</v>
      </c>
      <c r="H170" s="389">
        <f>G170*F130</f>
        <v>4400.0177514792895</v>
      </c>
      <c r="I170" s="390"/>
      <c r="J170" s="6"/>
    </row>
    <row r="171" spans="1:10" ht="16.2" thickBot="1">
      <c r="A171" s="391"/>
      <c r="B171" s="392"/>
      <c r="C171" s="393"/>
      <c r="D171" s="394"/>
      <c r="E171" s="394"/>
      <c r="F171" s="395"/>
      <c r="G171" s="396"/>
      <c r="H171" s="397"/>
      <c r="I171" s="398"/>
      <c r="J171" s="6"/>
    </row>
    <row r="172" spans="1:10" ht="17.399999999999999">
      <c r="A172" s="399" t="s">
        <v>189</v>
      </c>
      <c r="B172" s="400"/>
      <c r="C172" s="400"/>
      <c r="D172" s="400"/>
      <c r="E172" s="400"/>
      <c r="F172" s="400"/>
      <c r="G172" s="401">
        <v>2020</v>
      </c>
      <c r="H172" s="26"/>
      <c r="I172" s="26"/>
      <c r="J172" s="26"/>
    </row>
    <row r="173" spans="1:10" ht="15.6">
      <c r="A173" s="402" t="s">
        <v>190</v>
      </c>
      <c r="B173" s="403"/>
      <c r="C173" s="403"/>
      <c r="D173" s="403"/>
      <c r="E173" s="403"/>
      <c r="F173" s="404"/>
      <c r="G173" s="405">
        <v>834</v>
      </c>
      <c r="H173" s="26"/>
      <c r="I173" s="26"/>
      <c r="J173" s="26"/>
    </row>
    <row r="174" spans="1:10" ht="15.6">
      <c r="A174" s="406" t="s">
        <v>191</v>
      </c>
      <c r="B174" s="407"/>
      <c r="C174" s="407"/>
      <c r="D174" s="407"/>
      <c r="E174" s="407"/>
      <c r="F174" s="408"/>
      <c r="G174" s="409">
        <v>150</v>
      </c>
      <c r="H174" s="26"/>
      <c r="I174" s="26"/>
      <c r="J174" s="26"/>
    </row>
    <row r="175" spans="1:10" ht="15.6">
      <c r="A175" s="410" t="s">
        <v>192</v>
      </c>
      <c r="B175" s="411"/>
      <c r="C175" s="411"/>
      <c r="D175" s="411"/>
      <c r="E175" s="411"/>
      <c r="F175" s="412"/>
      <c r="G175" s="405">
        <v>84</v>
      </c>
      <c r="H175" s="26"/>
      <c r="I175" s="26"/>
      <c r="J175" s="26"/>
    </row>
    <row r="176" spans="1:10" ht="15.6">
      <c r="A176" s="413" t="s">
        <v>193</v>
      </c>
      <c r="B176" s="414"/>
      <c r="C176" s="415"/>
      <c r="D176" s="415"/>
      <c r="E176" s="415"/>
      <c r="F176" s="416"/>
      <c r="G176" s="409">
        <v>5</v>
      </c>
      <c r="H176" s="26"/>
      <c r="I176" s="26"/>
      <c r="J176" s="26"/>
    </row>
    <row r="177" spans="1:10" ht="15.6">
      <c r="A177" s="417" t="s">
        <v>194</v>
      </c>
      <c r="B177" s="418"/>
      <c r="C177" s="418"/>
      <c r="D177" s="418"/>
      <c r="E177" s="418"/>
      <c r="F177" s="418"/>
      <c r="G177" s="405">
        <v>30</v>
      </c>
      <c r="H177" s="26"/>
      <c r="I177" s="26"/>
      <c r="J177" s="26"/>
    </row>
    <row r="178" spans="1:10" ht="15.6">
      <c r="A178" s="419" t="s">
        <v>195</v>
      </c>
      <c r="B178" s="420"/>
      <c r="C178" s="420"/>
      <c r="D178" s="420"/>
      <c r="E178" s="420"/>
      <c r="F178" s="420"/>
      <c r="G178" s="409">
        <v>40</v>
      </c>
      <c r="H178" s="26"/>
      <c r="I178" s="26"/>
      <c r="J178" s="26"/>
    </row>
    <row r="179" spans="1:10" ht="15.6">
      <c r="A179" s="402" t="s">
        <v>196</v>
      </c>
      <c r="B179" s="403"/>
      <c r="C179" s="403"/>
      <c r="D179" s="403"/>
      <c r="E179" s="403"/>
      <c r="F179" s="404"/>
      <c r="G179" s="405">
        <v>5</v>
      </c>
      <c r="H179" s="26"/>
      <c r="I179" s="26"/>
      <c r="J179" s="26"/>
    </row>
    <row r="180" spans="1:10" ht="15.6">
      <c r="A180" s="419" t="s">
        <v>197</v>
      </c>
      <c r="B180" s="420"/>
      <c r="C180" s="420"/>
      <c r="D180" s="420"/>
      <c r="E180" s="420"/>
      <c r="F180" s="420"/>
      <c r="G180" s="409">
        <v>24</v>
      </c>
      <c r="H180" s="26"/>
      <c r="I180" s="26"/>
      <c r="J180" s="26"/>
    </row>
    <row r="181" spans="1:10" ht="15.6">
      <c r="A181" s="410" t="s">
        <v>198</v>
      </c>
      <c r="B181" s="411"/>
      <c r="C181" s="411"/>
      <c r="D181" s="411"/>
      <c r="E181" s="411"/>
      <c r="F181" s="412"/>
      <c r="G181" s="405">
        <v>405</v>
      </c>
      <c r="H181" s="26"/>
      <c r="I181" s="26"/>
      <c r="J181" s="26"/>
    </row>
    <row r="182" spans="1:10" ht="15.6">
      <c r="A182" s="419" t="s">
        <v>199</v>
      </c>
      <c r="B182" s="420"/>
      <c r="C182" s="420"/>
      <c r="D182" s="420"/>
      <c r="E182" s="420"/>
      <c r="F182" s="420"/>
      <c r="G182" s="409">
        <v>73</v>
      </c>
      <c r="H182" s="26"/>
      <c r="I182" s="26"/>
      <c r="J182" s="26"/>
    </row>
    <row r="183" spans="1:10" ht="15.6">
      <c r="A183" s="410" t="s">
        <v>200</v>
      </c>
      <c r="B183" s="411"/>
      <c r="C183" s="411"/>
      <c r="D183" s="411"/>
      <c r="E183" s="411"/>
      <c r="F183" s="412"/>
      <c r="G183" s="405">
        <v>307</v>
      </c>
      <c r="H183" s="26"/>
      <c r="I183" s="26"/>
      <c r="J183" s="26"/>
    </row>
    <row r="184" spans="1:10" ht="15.6">
      <c r="A184" s="421" t="s">
        <v>201</v>
      </c>
      <c r="B184" s="422"/>
      <c r="C184" s="422"/>
      <c r="D184" s="422"/>
      <c r="E184" s="422"/>
      <c r="F184" s="423"/>
      <c r="G184" s="424">
        <v>976</v>
      </c>
      <c r="H184" s="26"/>
      <c r="I184" s="26"/>
      <c r="J184" s="26"/>
    </row>
    <row r="185" spans="1:10" ht="15.6">
      <c r="A185" s="421" t="s">
        <v>202</v>
      </c>
      <c r="B185" s="422"/>
      <c r="C185" s="422"/>
      <c r="D185" s="422"/>
      <c r="E185" s="422"/>
      <c r="F185" s="423"/>
      <c r="G185" s="424">
        <v>976</v>
      </c>
      <c r="H185" s="26"/>
      <c r="I185" s="26"/>
      <c r="J185" s="26"/>
    </row>
    <row r="186" spans="1:10" ht="18" thickBot="1">
      <c r="A186" s="425" t="s">
        <v>203</v>
      </c>
      <c r="B186" s="426"/>
      <c r="C186" s="426"/>
      <c r="D186" s="426"/>
      <c r="E186" s="426"/>
      <c r="F186" s="427"/>
      <c r="G186" s="428">
        <f>G185*100/G184</f>
        <v>100</v>
      </c>
      <c r="H186" s="26"/>
      <c r="I186" s="26"/>
      <c r="J186" s="26"/>
    </row>
    <row r="187" spans="1:10" ht="15" thickBot="1">
      <c r="A187" s="26"/>
      <c r="B187" s="26"/>
      <c r="C187" s="26"/>
      <c r="D187" s="429"/>
      <c r="E187" s="429"/>
      <c r="F187" s="429"/>
      <c r="G187" s="429"/>
      <c r="H187" s="26"/>
      <c r="I187" s="26"/>
      <c r="J187" s="26"/>
    </row>
    <row r="188" spans="1:10" ht="21">
      <c r="A188" s="430" t="s">
        <v>204</v>
      </c>
      <c r="B188" s="431"/>
      <c r="C188" s="431"/>
      <c r="D188" s="431"/>
      <c r="E188" s="431"/>
      <c r="F188" s="431"/>
      <c r="G188" s="431"/>
      <c r="H188" s="431"/>
      <c r="I188" s="431"/>
      <c r="J188" s="432"/>
    </row>
    <row r="189" spans="1:10" ht="96.6">
      <c r="A189" s="433" t="s">
        <v>205</v>
      </c>
      <c r="B189" s="434" t="s">
        <v>206</v>
      </c>
      <c r="C189" s="434" t="s">
        <v>207</v>
      </c>
      <c r="D189" s="435" t="s">
        <v>223</v>
      </c>
      <c r="E189" s="434" t="s">
        <v>208</v>
      </c>
      <c r="F189" s="434" t="s">
        <v>209</v>
      </c>
      <c r="G189" s="434" t="s">
        <v>210</v>
      </c>
      <c r="H189" s="434" t="s">
        <v>211</v>
      </c>
      <c r="I189" s="434" t="s">
        <v>212</v>
      </c>
      <c r="J189" s="436" t="s">
        <v>213</v>
      </c>
    </row>
    <row r="190" spans="1:10" ht="66">
      <c r="A190" s="437">
        <v>2020</v>
      </c>
      <c r="B190" s="438" t="s">
        <v>214</v>
      </c>
      <c r="C190" s="439">
        <v>82</v>
      </c>
      <c r="D190" s="439">
        <v>79</v>
      </c>
      <c r="E190" s="440">
        <v>5</v>
      </c>
      <c r="F190" s="440">
        <v>12</v>
      </c>
      <c r="G190" s="441">
        <f t="shared" ref="G190:G198" si="10">E190+F190</f>
        <v>17</v>
      </c>
      <c r="H190" s="442">
        <f>C190-G190</f>
        <v>65</v>
      </c>
      <c r="I190" s="439">
        <v>3</v>
      </c>
      <c r="J190" s="443">
        <f t="shared" ref="J190:J198" si="11">100*G190/C190</f>
        <v>20.73170731707317</v>
      </c>
    </row>
    <row r="191" spans="1:10" ht="52.8">
      <c r="A191" s="437">
        <v>2020</v>
      </c>
      <c r="B191" s="438" t="s">
        <v>215</v>
      </c>
      <c r="C191" s="439">
        <v>82</v>
      </c>
      <c r="D191" s="439">
        <v>82</v>
      </c>
      <c r="E191" s="440">
        <v>5</v>
      </c>
      <c r="F191" s="440">
        <v>34</v>
      </c>
      <c r="G191" s="441">
        <f t="shared" si="10"/>
        <v>39</v>
      </c>
      <c r="H191" s="442">
        <f t="shared" ref="H191:H198" si="12">C191-G191</f>
        <v>43</v>
      </c>
      <c r="I191" s="439">
        <v>0</v>
      </c>
      <c r="J191" s="443">
        <f t="shared" si="11"/>
        <v>47.560975609756099</v>
      </c>
    </row>
    <row r="192" spans="1:10" ht="66">
      <c r="A192" s="437">
        <v>2020</v>
      </c>
      <c r="B192" s="438" t="s">
        <v>216</v>
      </c>
      <c r="C192" s="439">
        <v>13</v>
      </c>
      <c r="D192" s="439">
        <v>13</v>
      </c>
      <c r="E192" s="440">
        <v>7</v>
      </c>
      <c r="F192" s="440">
        <v>1</v>
      </c>
      <c r="G192" s="441">
        <f t="shared" si="10"/>
        <v>8</v>
      </c>
      <c r="H192" s="442">
        <f t="shared" si="12"/>
        <v>5</v>
      </c>
      <c r="I192" s="439">
        <v>0</v>
      </c>
      <c r="J192" s="443">
        <f t="shared" si="11"/>
        <v>61.53846153846154</v>
      </c>
    </row>
    <row r="193" spans="1:10" ht="26.4">
      <c r="A193" s="437">
        <v>2020</v>
      </c>
      <c r="B193" s="438" t="s">
        <v>217</v>
      </c>
      <c r="C193" s="439">
        <v>99</v>
      </c>
      <c r="D193" s="439">
        <v>62</v>
      </c>
      <c r="E193" s="440">
        <v>0</v>
      </c>
      <c r="F193" s="440">
        <v>2</v>
      </c>
      <c r="G193" s="441">
        <f t="shared" si="10"/>
        <v>2</v>
      </c>
      <c r="H193" s="442">
        <f t="shared" si="12"/>
        <v>97</v>
      </c>
      <c r="I193" s="439">
        <v>37</v>
      </c>
      <c r="J193" s="443">
        <f t="shared" si="11"/>
        <v>2.0202020202020203</v>
      </c>
    </row>
    <row r="194" spans="1:10" ht="66">
      <c r="A194" s="437">
        <v>2020</v>
      </c>
      <c r="B194" s="438" t="s">
        <v>218</v>
      </c>
      <c r="C194" s="439">
        <v>73</v>
      </c>
      <c r="D194" s="439">
        <v>70</v>
      </c>
      <c r="E194" s="440">
        <v>6</v>
      </c>
      <c r="F194" s="440">
        <v>4</v>
      </c>
      <c r="G194" s="441">
        <f t="shared" si="10"/>
        <v>10</v>
      </c>
      <c r="H194" s="442">
        <f t="shared" si="12"/>
        <v>63</v>
      </c>
      <c r="I194" s="439">
        <v>3</v>
      </c>
      <c r="J194" s="443">
        <f t="shared" si="11"/>
        <v>13.698630136986301</v>
      </c>
    </row>
    <row r="195" spans="1:10" ht="66">
      <c r="A195" s="437">
        <v>2020</v>
      </c>
      <c r="B195" s="438" t="s">
        <v>219</v>
      </c>
      <c r="C195" s="439">
        <v>92</v>
      </c>
      <c r="D195" s="439">
        <v>92</v>
      </c>
      <c r="E195" s="444">
        <v>21</v>
      </c>
      <c r="F195" s="440">
        <v>14</v>
      </c>
      <c r="G195" s="441">
        <f t="shared" si="10"/>
        <v>35</v>
      </c>
      <c r="H195" s="442">
        <f t="shared" si="12"/>
        <v>57</v>
      </c>
      <c r="I195" s="445">
        <v>0</v>
      </c>
      <c r="J195" s="443">
        <f t="shared" si="11"/>
        <v>38.043478260869563</v>
      </c>
    </row>
    <row r="196" spans="1:10" ht="39.6">
      <c r="A196" s="437">
        <v>2020</v>
      </c>
      <c r="B196" s="438" t="s">
        <v>220</v>
      </c>
      <c r="C196" s="439">
        <v>95</v>
      </c>
      <c r="D196" s="439">
        <v>88</v>
      </c>
      <c r="E196" s="440">
        <v>5</v>
      </c>
      <c r="F196" s="440">
        <v>12</v>
      </c>
      <c r="G196" s="441">
        <f t="shared" si="10"/>
        <v>17</v>
      </c>
      <c r="H196" s="442">
        <f t="shared" si="12"/>
        <v>78</v>
      </c>
      <c r="I196" s="439">
        <v>7</v>
      </c>
      <c r="J196" s="443">
        <f t="shared" si="11"/>
        <v>17.894736842105264</v>
      </c>
    </row>
    <row r="197" spans="1:10" ht="39.6">
      <c r="A197" s="437">
        <v>2020</v>
      </c>
      <c r="B197" s="438" t="s">
        <v>221</v>
      </c>
      <c r="C197" s="439">
        <v>97</v>
      </c>
      <c r="D197" s="439">
        <v>41</v>
      </c>
      <c r="E197" s="440">
        <v>32</v>
      </c>
      <c r="F197" s="440">
        <v>9</v>
      </c>
      <c r="G197" s="441">
        <f t="shared" si="10"/>
        <v>41</v>
      </c>
      <c r="H197" s="442">
        <f t="shared" si="12"/>
        <v>56</v>
      </c>
      <c r="I197" s="439">
        <f>C197-D197</f>
        <v>56</v>
      </c>
      <c r="J197" s="443">
        <f t="shared" si="11"/>
        <v>42.268041237113401</v>
      </c>
    </row>
    <row r="198" spans="1:10" ht="39.6">
      <c r="A198" s="437">
        <v>2020</v>
      </c>
      <c r="B198" s="438" t="s">
        <v>222</v>
      </c>
      <c r="C198" s="439">
        <v>84</v>
      </c>
      <c r="D198" s="439">
        <v>84</v>
      </c>
      <c r="E198" s="440">
        <v>38</v>
      </c>
      <c r="F198" s="440">
        <v>0</v>
      </c>
      <c r="G198" s="441">
        <f t="shared" si="10"/>
        <v>38</v>
      </c>
      <c r="H198" s="442">
        <f t="shared" si="12"/>
        <v>46</v>
      </c>
      <c r="I198" s="439">
        <v>0</v>
      </c>
      <c r="J198" s="443">
        <f t="shared" si="11"/>
        <v>45.238095238095241</v>
      </c>
    </row>
    <row r="199" spans="1:10" ht="25.2" thickBot="1">
      <c r="A199" s="446" t="s">
        <v>105</v>
      </c>
      <c r="B199" s="447"/>
      <c r="C199" s="448">
        <f t="shared" ref="C199:I199" si="13">SUM(C190:C198)</f>
        <v>717</v>
      </c>
      <c r="D199" s="448">
        <f t="shared" si="13"/>
        <v>611</v>
      </c>
      <c r="E199" s="448">
        <f t="shared" si="13"/>
        <v>119</v>
      </c>
      <c r="F199" s="448">
        <f t="shared" si="13"/>
        <v>88</v>
      </c>
      <c r="G199" s="448">
        <f t="shared" si="13"/>
        <v>207</v>
      </c>
      <c r="H199" s="448">
        <f t="shared" si="13"/>
        <v>510</v>
      </c>
      <c r="I199" s="448">
        <f t="shared" si="13"/>
        <v>106</v>
      </c>
      <c r="J199" s="449">
        <f>100*G199/C199</f>
        <v>28.87029288702929</v>
      </c>
    </row>
  </sheetData>
  <mergeCells count="181">
    <mergeCell ref="A185:F185"/>
    <mergeCell ref="A186:F186"/>
    <mergeCell ref="A188:J188"/>
    <mergeCell ref="A199:B199"/>
    <mergeCell ref="A179:F179"/>
    <mergeCell ref="A180:F180"/>
    <mergeCell ref="A181:F181"/>
    <mergeCell ref="A182:F182"/>
    <mergeCell ref="A183:F183"/>
    <mergeCell ref="A184:F184"/>
    <mergeCell ref="A172:F172"/>
    <mergeCell ref="A173:F173"/>
    <mergeCell ref="A174:F174"/>
    <mergeCell ref="A175:F175"/>
    <mergeCell ref="A177:F177"/>
    <mergeCell ref="A178:F178"/>
    <mergeCell ref="A163:C163"/>
    <mergeCell ref="A164:C164"/>
    <mergeCell ref="A165:C165"/>
    <mergeCell ref="A167:C167"/>
    <mergeCell ref="A168:C168"/>
    <mergeCell ref="I168:I170"/>
    <mergeCell ref="A169:C169"/>
    <mergeCell ref="A170:C170"/>
    <mergeCell ref="A156:C156"/>
    <mergeCell ref="A157:C157"/>
    <mergeCell ref="A158:C158"/>
    <mergeCell ref="A159:C159"/>
    <mergeCell ref="A160:C160"/>
    <mergeCell ref="A162:C162"/>
    <mergeCell ref="A149:C149"/>
    <mergeCell ref="A150:C150"/>
    <mergeCell ref="A151:C151"/>
    <mergeCell ref="A152:C152"/>
    <mergeCell ref="A153:C153"/>
    <mergeCell ref="A155:C155"/>
    <mergeCell ref="A144:C144"/>
    <mergeCell ref="E144:F144"/>
    <mergeCell ref="A145:C145"/>
    <mergeCell ref="A146:C146"/>
    <mergeCell ref="A147:C147"/>
    <mergeCell ref="A148:C148"/>
    <mergeCell ref="A141:C141"/>
    <mergeCell ref="E141:F141"/>
    <mergeCell ref="A142:C142"/>
    <mergeCell ref="E142:F142"/>
    <mergeCell ref="A143:C143"/>
    <mergeCell ref="E143:F143"/>
    <mergeCell ref="A136:C136"/>
    <mergeCell ref="A137:C137"/>
    <mergeCell ref="A138:C138"/>
    <mergeCell ref="A139:C139"/>
    <mergeCell ref="A140:C140"/>
    <mergeCell ref="E140:F140"/>
    <mergeCell ref="A130:C130"/>
    <mergeCell ref="A131:C131"/>
    <mergeCell ref="A132:C132"/>
    <mergeCell ref="A133:C133"/>
    <mergeCell ref="A134:C134"/>
    <mergeCell ref="A135:C135"/>
    <mergeCell ref="A116:C116"/>
    <mergeCell ref="A118:G118"/>
    <mergeCell ref="A125:C125"/>
    <mergeCell ref="A126:C126"/>
    <mergeCell ref="A128:C128"/>
    <mergeCell ref="A129:C129"/>
    <mergeCell ref="A110:C110"/>
    <mergeCell ref="A111:C111"/>
    <mergeCell ref="A112:C112"/>
    <mergeCell ref="A113:C113"/>
    <mergeCell ref="A114:C114"/>
    <mergeCell ref="A115:C115"/>
    <mergeCell ref="A104:C104"/>
    <mergeCell ref="A105:C105"/>
    <mergeCell ref="A106:C106"/>
    <mergeCell ref="A107:C107"/>
    <mergeCell ref="A108:C108"/>
    <mergeCell ref="A109:C109"/>
    <mergeCell ref="A97:F97"/>
    <mergeCell ref="A98:F98"/>
    <mergeCell ref="A100:C100"/>
    <mergeCell ref="A101:C101"/>
    <mergeCell ref="A102:C102"/>
    <mergeCell ref="A103:C103"/>
    <mergeCell ref="A90:F90"/>
    <mergeCell ref="A91:F91"/>
    <mergeCell ref="A92:F92"/>
    <mergeCell ref="A93:F93"/>
    <mergeCell ref="A94:F94"/>
    <mergeCell ref="A95:F95"/>
    <mergeCell ref="A84:C84"/>
    <mergeCell ref="A85:C85"/>
    <mergeCell ref="A86:C86"/>
    <mergeCell ref="A87:C87"/>
    <mergeCell ref="A88:G88"/>
    <mergeCell ref="A89:F89"/>
    <mergeCell ref="A77:C77"/>
    <mergeCell ref="A78:C78"/>
    <mergeCell ref="A79:C79"/>
    <mergeCell ref="A81:C81"/>
    <mergeCell ref="A82:C82"/>
    <mergeCell ref="A83:C83"/>
    <mergeCell ref="A71:C71"/>
    <mergeCell ref="A72:C72"/>
    <mergeCell ref="A73:C73"/>
    <mergeCell ref="A74:C74"/>
    <mergeCell ref="A75:C75"/>
    <mergeCell ref="A76:C76"/>
    <mergeCell ref="A65:C65"/>
    <mergeCell ref="A66:C66"/>
    <mergeCell ref="A67:G67"/>
    <mergeCell ref="A68:C68"/>
    <mergeCell ref="A69:C69"/>
    <mergeCell ref="A70:C70"/>
    <mergeCell ref="A59:C59"/>
    <mergeCell ref="A60:C60"/>
    <mergeCell ref="A61:C61"/>
    <mergeCell ref="A62:C62"/>
    <mergeCell ref="A63:C63"/>
    <mergeCell ref="A64:C64"/>
    <mergeCell ref="A53:C53"/>
    <mergeCell ref="A54:C54"/>
    <mergeCell ref="A55:C55"/>
    <mergeCell ref="A56:C56"/>
    <mergeCell ref="A57:C57"/>
    <mergeCell ref="A58:C58"/>
    <mergeCell ref="A47:C47"/>
    <mergeCell ref="A48:C48"/>
    <mergeCell ref="A49:C49"/>
    <mergeCell ref="A50:C50"/>
    <mergeCell ref="A51:C51"/>
    <mergeCell ref="A52:C52"/>
    <mergeCell ref="A40:C40"/>
    <mergeCell ref="E40:F40"/>
    <mergeCell ref="A41:C41"/>
    <mergeCell ref="E41:F41"/>
    <mergeCell ref="A42:C42"/>
    <mergeCell ref="E42:F42"/>
    <mergeCell ref="A37:C37"/>
    <mergeCell ref="E37:F37"/>
    <mergeCell ref="A38:C38"/>
    <mergeCell ref="E38:F38"/>
    <mergeCell ref="A39:C39"/>
    <mergeCell ref="E39:F39"/>
    <mergeCell ref="A34:C34"/>
    <mergeCell ref="E34:F34"/>
    <mergeCell ref="A35:C35"/>
    <mergeCell ref="E35:F35"/>
    <mergeCell ref="A36:C36"/>
    <mergeCell ref="E36:F36"/>
    <mergeCell ref="A29:C29"/>
    <mergeCell ref="A31:C31"/>
    <mergeCell ref="E31:F31"/>
    <mergeCell ref="A32:C32"/>
    <mergeCell ref="E32:F32"/>
    <mergeCell ref="A33:C33"/>
    <mergeCell ref="E33:F33"/>
    <mergeCell ref="A23:C23"/>
    <mergeCell ref="A24:C24"/>
    <mergeCell ref="A25:C25"/>
    <mergeCell ref="A26:C26"/>
    <mergeCell ref="A27:C27"/>
    <mergeCell ref="A28:C28"/>
    <mergeCell ref="A14:C14"/>
    <mergeCell ref="A15:C15"/>
    <mergeCell ref="A18:C18"/>
    <mergeCell ref="A19:C19"/>
    <mergeCell ref="A20:C20"/>
    <mergeCell ref="A22:C22"/>
    <mergeCell ref="A7:C7"/>
    <mergeCell ref="A8:C8"/>
    <mergeCell ref="A9:C9"/>
    <mergeCell ref="A10:C10"/>
    <mergeCell ref="A11:C11"/>
    <mergeCell ref="A12:C12"/>
    <mergeCell ref="A1:F1"/>
    <mergeCell ref="A2:F2"/>
    <mergeCell ref="A3:C3"/>
    <mergeCell ref="A4:C4"/>
    <mergeCell ref="A5:C5"/>
    <mergeCell ref="A6:C6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2021-04-21T07:58:02Z</dcterms:modified>
</cp:coreProperties>
</file>